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codeName="DieseArbeitsmappe"/>
  <mc:AlternateContent xmlns:mc="http://schemas.openxmlformats.org/markup-compatibility/2006">
    <mc:Choice Requires="x15">
      <x15ac:absPath xmlns:x15ac="http://schemas.microsoft.com/office/spreadsheetml/2010/11/ac" url="C:\Users\iSerge\Dropbox\@fileswork\@iManagement\Tools_einzeln\"/>
    </mc:Choice>
  </mc:AlternateContent>
  <xr:revisionPtr revIDLastSave="0" documentId="13_ncr:1_{E8B5F919-1503-4362-A433-5F97D0B39474}" xr6:coauthVersionLast="32" xr6:coauthVersionMax="32" xr10:uidLastSave="{00000000-0000-0000-0000-000000000000}"/>
  <bookViews>
    <workbookView showSheetTabs="0" xWindow="240" yWindow="825" windowWidth="15150" windowHeight="6810" tabRatio="830" firstSheet="1" activeTab="1" xr2:uid="{00000000-000D-0000-FFFF-FFFF00000000}"/>
  </bookViews>
  <sheets>
    <sheet name=" " sheetId="82" state="veryHidden" r:id="rId1"/>
    <sheet name="Swot-Analyse" sheetId="92" r:id="rId2"/>
    <sheet name="Logo" sheetId="104" r:id="rId3"/>
  </sheets>
  <externalReferences>
    <externalReference r:id="rId4"/>
  </externalReferences>
  <definedNames>
    <definedName name="_xlnm._FilterDatabase" localSheetId="0" hidden="1">' '!$A$2:$WVO$848</definedName>
    <definedName name="_xlnm._FilterDatabase" localSheetId="1" hidden="1">'Swot-Analyse'!$E$6:$N$47</definedName>
    <definedName name="Bars">OFFSET([1]Pareto!$F$7,0,0,COUNT([1]Pareto!$F:$F))</definedName>
    <definedName name="Datum">' '!$Z$4</definedName>
    <definedName name="_xlnm.Print_Area" localSheetId="1">'Swot-Analyse'!$B$1:$Q$78</definedName>
    <definedName name="_xlnm.Print_Titles" localSheetId="1">'Swot-Analyse'!$1:$1</definedName>
    <definedName name="paretoXaxis">OFFSET([1]Pareto!$E$7,0,0,COUNT([1]Pareto!$F:$F))</definedName>
    <definedName name="Percentage">OFFSET([1]Pareto!$H$7,0,0,COUNT([1]Pareto!$F:$F))</definedName>
    <definedName name="Sprachen">' '!$C$3:$G$3</definedName>
    <definedName name="top_swot" localSheetId="1">'Swot-Analyse'!$A$2</definedName>
  </definedNames>
  <calcPr calcId="179017"/>
  <fileRecoveryPr autoRecover="0"/>
</workbook>
</file>

<file path=xl/calcChain.xml><?xml version="1.0" encoding="utf-8"?>
<calcChain xmlns="http://schemas.openxmlformats.org/spreadsheetml/2006/main">
  <c r="A635" i="82" l="1"/>
  <c r="A634" i="82"/>
  <c r="A633" i="82"/>
  <c r="A632" i="82"/>
  <c r="A631" i="82"/>
  <c r="A630" i="82"/>
  <c r="A629" i="82"/>
  <c r="A628" i="82"/>
  <c r="A627" i="82"/>
  <c r="A626" i="82"/>
  <c r="A848" i="82" l="1"/>
  <c r="A847" i="82"/>
  <c r="A846" i="82"/>
  <c r="A845" i="82"/>
  <c r="A844" i="82"/>
  <c r="A843" i="82"/>
  <c r="A842" i="82"/>
  <c r="A841" i="82"/>
  <c r="A840" i="82"/>
  <c r="A839" i="82"/>
  <c r="A838" i="82"/>
  <c r="A837" i="82"/>
  <c r="A836" i="82"/>
  <c r="A835" i="82"/>
  <c r="A834" i="82"/>
  <c r="A833" i="82"/>
  <c r="A832" i="82"/>
  <c r="A831" i="82"/>
  <c r="A830" i="82"/>
  <c r="A829" i="82"/>
  <c r="A828" i="82"/>
  <c r="A827" i="82"/>
  <c r="A826" i="82"/>
  <c r="A825" i="82"/>
  <c r="A824" i="82"/>
  <c r="A823" i="82"/>
  <c r="A822" i="82"/>
  <c r="A821" i="82"/>
  <c r="A820" i="82"/>
  <c r="A819" i="82"/>
  <c r="A818" i="82"/>
  <c r="A817" i="82"/>
  <c r="A816" i="82"/>
  <c r="A815" i="82"/>
  <c r="A814" i="82"/>
  <c r="A813" i="82"/>
  <c r="A812" i="82"/>
  <c r="A811" i="82"/>
  <c r="A810" i="82"/>
  <c r="A809" i="82"/>
  <c r="A808" i="82"/>
  <c r="A807" i="82"/>
  <c r="A806" i="82"/>
  <c r="A805" i="82"/>
  <c r="A804" i="82"/>
  <c r="A803" i="82"/>
  <c r="A802" i="82"/>
  <c r="A801" i="82"/>
  <c r="A800" i="82"/>
  <c r="A799" i="82"/>
  <c r="A754" i="82"/>
  <c r="A753" i="82"/>
  <c r="A752" i="82"/>
  <c r="A751" i="82"/>
  <c r="A750" i="82"/>
  <c r="A749" i="82"/>
  <c r="A748" i="82"/>
  <c r="A747" i="82"/>
  <c r="A746" i="82"/>
  <c r="A745" i="82"/>
  <c r="A744" i="82"/>
  <c r="A743" i="82"/>
  <c r="A742" i="82"/>
  <c r="A741" i="82"/>
  <c r="A740" i="82"/>
  <c r="A739" i="82"/>
  <c r="A738" i="82"/>
  <c r="A737" i="82"/>
  <c r="A736" i="82"/>
  <c r="A735" i="82"/>
  <c r="A734" i="82"/>
  <c r="A733" i="82"/>
  <c r="A732" i="82"/>
  <c r="A731" i="82"/>
  <c r="A702" i="82"/>
  <c r="A701" i="82"/>
  <c r="A700" i="82"/>
  <c r="A699" i="82"/>
  <c r="A698" i="82"/>
  <c r="A697" i="82"/>
  <c r="A696" i="82"/>
  <c r="A695" i="82"/>
  <c r="A694" i="82"/>
  <c r="A693" i="82"/>
  <c r="A692" i="82"/>
  <c r="A691" i="82"/>
  <c r="A690" i="82"/>
  <c r="A689" i="82"/>
  <c r="A688" i="82"/>
  <c r="A687" i="82"/>
  <c r="A686" i="82"/>
  <c r="A685" i="82"/>
  <c r="A684" i="82"/>
  <c r="A683" i="82"/>
  <c r="A682" i="82"/>
  <c r="A681" i="82"/>
  <c r="A680" i="82"/>
  <c r="A679" i="82"/>
  <c r="A678" i="82"/>
  <c r="A677" i="82"/>
  <c r="A676" i="82"/>
  <c r="A675" i="82"/>
  <c r="A674" i="82"/>
  <c r="A673" i="82"/>
  <c r="A672" i="82"/>
  <c r="A671" i="82"/>
  <c r="A670" i="82"/>
  <c r="A669" i="82"/>
  <c r="A668" i="82"/>
  <c r="A667" i="82"/>
  <c r="A666" i="82"/>
  <c r="A665" i="82"/>
  <c r="A664" i="82"/>
  <c r="A663" i="82"/>
  <c r="A662" i="82"/>
  <c r="A661" i="82"/>
  <c r="A660" i="82"/>
  <c r="A659" i="82"/>
  <c r="A658" i="82"/>
  <c r="A657" i="82"/>
  <c r="A656" i="82"/>
  <c r="A655" i="82"/>
  <c r="A654" i="82"/>
  <c r="A653" i="82"/>
  <c r="A652" i="82"/>
  <c r="A651" i="82"/>
  <c r="A650" i="82"/>
  <c r="A649" i="82"/>
  <c r="A648" i="82"/>
  <c r="A647" i="82"/>
  <c r="A646" i="82"/>
  <c r="A645" i="82"/>
  <c r="A644" i="82"/>
  <c r="A643" i="82"/>
  <c r="A642" i="82"/>
  <c r="A641" i="82"/>
  <c r="A640" i="82"/>
  <c r="A639" i="82"/>
  <c r="A638" i="82"/>
  <c r="A637" i="82"/>
  <c r="A636" i="82"/>
  <c r="A625" i="82"/>
  <c r="A624" i="82"/>
  <c r="A623" i="82"/>
  <c r="A622" i="82"/>
  <c r="A621" i="82"/>
  <c r="A620" i="82"/>
  <c r="A619" i="82"/>
  <c r="A618" i="82"/>
  <c r="A617" i="82"/>
  <c r="A616" i="82"/>
  <c r="A615" i="82"/>
  <c r="A614" i="82"/>
  <c r="A613" i="82"/>
  <c r="A612" i="82"/>
  <c r="A611" i="82"/>
  <c r="A610" i="82"/>
  <c r="A609" i="82"/>
  <c r="A608" i="82"/>
  <c r="A607" i="82"/>
  <c r="A606" i="82"/>
  <c r="A605" i="82"/>
  <c r="A604" i="82"/>
  <c r="A603" i="82"/>
  <c r="A602" i="82"/>
  <c r="A601" i="82"/>
  <c r="A600" i="82"/>
  <c r="A599" i="82"/>
  <c r="A598" i="82"/>
  <c r="A597" i="82"/>
  <c r="A596" i="82"/>
  <c r="A595" i="82"/>
  <c r="A594" i="82"/>
  <c r="A593" i="82"/>
  <c r="A592" i="82"/>
  <c r="A591" i="82"/>
  <c r="A590" i="82"/>
  <c r="A589" i="82"/>
  <c r="A588" i="82"/>
  <c r="A587" i="82"/>
  <c r="A586" i="82"/>
  <c r="A585" i="82"/>
  <c r="A584" i="82"/>
  <c r="A583" i="82"/>
  <c r="A582" i="82"/>
  <c r="A581" i="82"/>
  <c r="A580" i="82"/>
  <c r="A579" i="82"/>
  <c r="A578" i="82"/>
  <c r="A577" i="82"/>
  <c r="A576" i="82"/>
  <c r="A575" i="82"/>
  <c r="A574" i="82"/>
  <c r="A573" i="82"/>
  <c r="A572" i="82"/>
  <c r="A571" i="82"/>
  <c r="A570" i="82"/>
  <c r="A569" i="82"/>
  <c r="A568" i="82"/>
  <c r="A567" i="82"/>
  <c r="A566" i="82"/>
  <c r="A565" i="82"/>
  <c r="A564" i="82"/>
  <c r="A563" i="82"/>
  <c r="A562" i="82"/>
  <c r="A561" i="82"/>
  <c r="A560" i="82"/>
  <c r="A559" i="82"/>
  <c r="A558" i="82"/>
  <c r="A557" i="82"/>
  <c r="A556" i="82"/>
  <c r="A555" i="82"/>
  <c r="A554" i="82"/>
  <c r="A553" i="82"/>
  <c r="A552" i="82"/>
  <c r="A551" i="82"/>
  <c r="A550" i="82"/>
  <c r="A549" i="82"/>
  <c r="A548" i="82"/>
  <c r="A547" i="82"/>
  <c r="A546" i="82"/>
  <c r="A545" i="82"/>
  <c r="A544" i="82"/>
  <c r="A543" i="82"/>
  <c r="A542" i="82"/>
  <c r="A541" i="82"/>
  <c r="A540" i="82"/>
  <c r="A539" i="82"/>
  <c r="A538" i="82"/>
  <c r="A537" i="82"/>
  <c r="A536" i="82"/>
  <c r="A535" i="82"/>
  <c r="A534" i="82"/>
  <c r="A533" i="82"/>
  <c r="A532" i="82"/>
  <c r="A531" i="82"/>
  <c r="A530" i="82"/>
  <c r="A529" i="82"/>
  <c r="A528" i="82"/>
  <c r="A527" i="82"/>
  <c r="A526" i="82"/>
  <c r="A525" i="82"/>
  <c r="A524" i="82"/>
  <c r="A523" i="82"/>
  <c r="A522" i="82"/>
  <c r="A521" i="82"/>
  <c r="A520" i="82"/>
  <c r="A519" i="82"/>
  <c r="A518" i="82"/>
  <c r="A517" i="82"/>
  <c r="A516" i="82"/>
  <c r="A515" i="82"/>
  <c r="A514" i="82"/>
  <c r="A513" i="82"/>
  <c r="A512" i="82"/>
  <c r="A511" i="82"/>
  <c r="A510" i="82"/>
  <c r="A509" i="82"/>
  <c r="A508" i="82"/>
  <c r="A507" i="82"/>
  <c r="A506" i="82"/>
  <c r="A505" i="82"/>
  <c r="A504" i="82"/>
  <c r="A503" i="82"/>
  <c r="A502" i="82"/>
  <c r="A501" i="82"/>
  <c r="A500" i="82"/>
  <c r="A499" i="82"/>
  <c r="A498" i="82"/>
  <c r="A497" i="82"/>
  <c r="A496" i="82"/>
  <c r="A495" i="82"/>
  <c r="A494" i="82"/>
  <c r="A493" i="82"/>
  <c r="A492" i="82"/>
  <c r="A491" i="82"/>
  <c r="A490" i="82"/>
  <c r="A489" i="82"/>
  <c r="A488" i="82"/>
  <c r="A487" i="82"/>
  <c r="A486" i="82"/>
  <c r="A485" i="82"/>
  <c r="A484" i="82"/>
  <c r="A483" i="82"/>
  <c r="A482" i="82"/>
  <c r="A481" i="82"/>
  <c r="A480" i="82"/>
  <c r="A479" i="82"/>
  <c r="A478" i="82"/>
  <c r="A477" i="82"/>
  <c r="A476" i="82"/>
  <c r="A475" i="82"/>
  <c r="A474" i="82"/>
  <c r="A473" i="82"/>
  <c r="A472" i="82"/>
  <c r="A471" i="82"/>
  <c r="A470" i="82"/>
  <c r="A469" i="82"/>
  <c r="A468" i="82"/>
  <c r="A467" i="82"/>
  <c r="A466" i="82"/>
  <c r="A465" i="82"/>
  <c r="A464" i="82"/>
  <c r="A463" i="82"/>
  <c r="A462" i="82"/>
  <c r="A461" i="82"/>
  <c r="A460" i="82"/>
  <c r="A459" i="82"/>
  <c r="A458" i="82"/>
  <c r="A457" i="82"/>
  <c r="A456" i="82"/>
  <c r="A455" i="82"/>
  <c r="A454" i="82"/>
  <c r="A453" i="82"/>
  <c r="A452" i="82"/>
  <c r="A451" i="82"/>
  <c r="A450" i="82"/>
  <c r="A449" i="82"/>
  <c r="A448" i="82"/>
  <c r="A447" i="82"/>
  <c r="A446" i="82"/>
  <c r="A445" i="82"/>
  <c r="A444" i="82"/>
  <c r="A443" i="82"/>
  <c r="A442" i="82"/>
  <c r="A441" i="82"/>
  <c r="A440" i="82"/>
  <c r="A439" i="82"/>
  <c r="A438" i="82"/>
  <c r="A437" i="82"/>
  <c r="A436" i="82"/>
  <c r="A435" i="82"/>
  <c r="A434" i="82"/>
  <c r="A433" i="82"/>
  <c r="P27" i="92" s="1"/>
  <c r="P53" i="92" s="1"/>
  <c r="A432" i="82"/>
  <c r="C27" i="92" s="1"/>
  <c r="P55" i="92" s="1"/>
  <c r="A431" i="82"/>
  <c r="P5" i="92" s="1"/>
  <c r="P54" i="92" s="1"/>
  <c r="A430" i="82"/>
  <c r="C5" i="92" s="1"/>
  <c r="P52" i="92" s="1"/>
  <c r="A429" i="82"/>
  <c r="B1" i="92" s="1"/>
  <c r="A428" i="82"/>
  <c r="A427" i="82"/>
  <c r="A426" i="82"/>
  <c r="A425" i="82"/>
  <c r="A424" i="82"/>
  <c r="A423" i="82"/>
  <c r="A422" i="82"/>
  <c r="A421" i="82"/>
  <c r="A420" i="82"/>
  <c r="A419" i="82"/>
  <c r="A418" i="82"/>
  <c r="A417" i="82"/>
  <c r="A416" i="82"/>
  <c r="A415" i="82"/>
  <c r="A414" i="82"/>
  <c r="A413" i="82"/>
  <c r="A412" i="82"/>
  <c r="A411" i="82"/>
  <c r="A410" i="82"/>
  <c r="A409" i="82"/>
  <c r="A408" i="82"/>
  <c r="A407" i="82"/>
  <c r="A406" i="82"/>
  <c r="A405" i="82"/>
  <c r="A404" i="82"/>
  <c r="A403" i="82"/>
  <c r="A402" i="82"/>
  <c r="A401" i="82"/>
  <c r="A400" i="82"/>
  <c r="A399" i="82"/>
  <c r="A398" i="82"/>
  <c r="A397" i="82"/>
  <c r="A396" i="82"/>
  <c r="A395" i="82"/>
  <c r="A394" i="82"/>
  <c r="A393" i="82"/>
  <c r="A392" i="82"/>
  <c r="A391" i="82"/>
  <c r="A390" i="82"/>
  <c r="A389" i="82"/>
  <c r="A388" i="82"/>
  <c r="A387" i="82"/>
  <c r="A386" i="82"/>
  <c r="A385" i="82"/>
  <c r="A384" i="82"/>
  <c r="A383" i="82"/>
  <c r="A382" i="82"/>
  <c r="A381" i="82"/>
  <c r="A380" i="82"/>
  <c r="A379" i="82"/>
  <c r="A378" i="82"/>
  <c r="A377" i="82"/>
  <c r="A376" i="82"/>
  <c r="A375" i="82"/>
  <c r="A374" i="82"/>
  <c r="A373" i="82"/>
  <c r="A372" i="82"/>
  <c r="A371" i="82"/>
  <c r="A370" i="82"/>
  <c r="A369" i="82"/>
  <c r="A368" i="82"/>
  <c r="A367" i="82"/>
  <c r="A366" i="82"/>
  <c r="A365" i="82"/>
  <c r="A364" i="82"/>
  <c r="A363" i="82"/>
  <c r="A362" i="82"/>
  <c r="A361" i="82"/>
  <c r="A360" i="82"/>
  <c r="A359" i="82"/>
  <c r="A358" i="82"/>
  <c r="A357" i="82"/>
  <c r="A356" i="82"/>
  <c r="A355" i="82"/>
  <c r="A354" i="82"/>
  <c r="A353" i="82"/>
  <c r="A352" i="82"/>
  <c r="A351" i="82"/>
  <c r="A350" i="82"/>
  <c r="A349" i="82"/>
  <c r="A348" i="82"/>
  <c r="A347" i="82"/>
  <c r="A346" i="82"/>
  <c r="A345" i="82"/>
  <c r="A344" i="82"/>
  <c r="A343" i="82"/>
  <c r="A342" i="82"/>
  <c r="A341" i="82"/>
  <c r="A340" i="82"/>
  <c r="A339" i="82"/>
  <c r="A338" i="82"/>
  <c r="A337" i="82"/>
  <c r="A336" i="82"/>
  <c r="A335" i="82"/>
  <c r="A334" i="82"/>
  <c r="A333" i="82"/>
  <c r="A332" i="82"/>
  <c r="A331" i="82"/>
  <c r="A330" i="82"/>
  <c r="A329" i="82"/>
  <c r="A328" i="82"/>
  <c r="A327" i="82"/>
  <c r="A326" i="82"/>
  <c r="A325" i="82"/>
  <c r="A324" i="82"/>
  <c r="A323" i="82"/>
  <c r="A322" i="82"/>
  <c r="A321" i="82"/>
  <c r="A320" i="82"/>
  <c r="A319" i="82"/>
  <c r="A318" i="82"/>
  <c r="A317" i="82"/>
  <c r="A316" i="82"/>
  <c r="A315" i="82"/>
  <c r="A314" i="82"/>
  <c r="A313" i="82"/>
  <c r="A312" i="82"/>
  <c r="A311" i="82"/>
  <c r="A310" i="82"/>
  <c r="A309" i="82"/>
  <c r="A308" i="82"/>
  <c r="A307" i="82"/>
  <c r="A306" i="82"/>
  <c r="A305" i="82"/>
  <c r="A304" i="82"/>
  <c r="A303" i="82"/>
  <c r="A302" i="82"/>
  <c r="A301" i="82"/>
  <c r="A300" i="82"/>
  <c r="A299" i="82"/>
  <c r="A298" i="82"/>
  <c r="A297" i="82"/>
  <c r="A296" i="82"/>
  <c r="A295" i="82"/>
  <c r="A294" i="82"/>
  <c r="A293" i="82"/>
  <c r="A292" i="82"/>
  <c r="A291" i="82"/>
  <c r="A290" i="82"/>
  <c r="A289" i="82"/>
  <c r="A288" i="82"/>
  <c r="A287" i="82"/>
  <c r="A286" i="82"/>
  <c r="A285" i="82"/>
  <c r="A284" i="82"/>
  <c r="A283" i="82"/>
  <c r="A282" i="82"/>
  <c r="A281" i="82"/>
  <c r="A280" i="82"/>
  <c r="A279" i="82"/>
  <c r="A278" i="82"/>
  <c r="A277" i="82"/>
  <c r="A276" i="82"/>
  <c r="A275" i="82"/>
  <c r="A274" i="82"/>
  <c r="A273" i="82"/>
  <c r="A272" i="82"/>
  <c r="A271" i="82"/>
  <c r="A270" i="82"/>
  <c r="A269" i="82"/>
  <c r="A268" i="82"/>
  <c r="A267" i="82"/>
  <c r="A266" i="82"/>
  <c r="A265" i="82"/>
  <c r="A264" i="82"/>
  <c r="A263" i="82"/>
  <c r="A262" i="82"/>
  <c r="A261" i="82"/>
  <c r="A260" i="82"/>
  <c r="A259" i="82"/>
  <c r="A258" i="82"/>
  <c r="A257" i="82"/>
  <c r="A256" i="82"/>
  <c r="A255" i="82"/>
  <c r="A254" i="82"/>
  <c r="A253" i="82"/>
  <c r="A252" i="82"/>
  <c r="A251" i="82"/>
  <c r="A250" i="82"/>
  <c r="A249" i="82"/>
  <c r="A248" i="82"/>
  <c r="A247" i="82"/>
  <c r="A246" i="82"/>
  <c r="A245" i="82"/>
  <c r="A244" i="82"/>
  <c r="A243" i="82"/>
  <c r="A242" i="82"/>
  <c r="A241" i="82"/>
  <c r="A240" i="82"/>
  <c r="A239" i="82"/>
  <c r="A238" i="82"/>
  <c r="A237" i="82"/>
  <c r="A236" i="82"/>
  <c r="A235" i="82"/>
  <c r="A234" i="82"/>
  <c r="A233" i="82"/>
  <c r="A232" i="82"/>
  <c r="A231" i="82"/>
  <c r="A230" i="82"/>
  <c r="A229" i="82"/>
  <c r="A228" i="82"/>
  <c r="A227" i="82"/>
  <c r="A226" i="82"/>
  <c r="A225" i="82"/>
  <c r="A224" i="82"/>
  <c r="A223" i="82"/>
  <c r="A222" i="82"/>
  <c r="A221" i="82"/>
  <c r="A220" i="82"/>
  <c r="A219" i="82"/>
  <c r="A218" i="82"/>
  <c r="A217" i="82"/>
  <c r="A216" i="82"/>
  <c r="A215" i="82"/>
  <c r="A214" i="82"/>
  <c r="A213" i="82"/>
  <c r="A212" i="82"/>
  <c r="A211" i="82"/>
  <c r="A210" i="82"/>
  <c r="A209" i="82"/>
  <c r="A208" i="82"/>
  <c r="A207" i="82"/>
  <c r="A206" i="82"/>
  <c r="A205" i="82"/>
  <c r="A204" i="82"/>
  <c r="A203" i="82"/>
  <c r="A202" i="82"/>
  <c r="A201" i="82"/>
  <c r="A200" i="82"/>
  <c r="A199" i="82"/>
  <c r="A198" i="82"/>
  <c r="A197" i="82"/>
  <c r="A196" i="82"/>
  <c r="A195" i="82"/>
  <c r="A194" i="82"/>
  <c r="A193" i="82"/>
  <c r="A192" i="82"/>
  <c r="A191" i="82"/>
  <c r="A190" i="82"/>
  <c r="A189" i="82"/>
  <c r="A188" i="82"/>
  <c r="A187" i="82"/>
  <c r="A186" i="82"/>
  <c r="A184" i="82"/>
  <c r="A183" i="82"/>
  <c r="A182" i="82"/>
  <c r="A181" i="82"/>
  <c r="A180" i="82"/>
  <c r="A178" i="82"/>
  <c r="A177" i="82"/>
  <c r="A176" i="82"/>
  <c r="A175" i="82"/>
  <c r="A174" i="82"/>
  <c r="A173" i="82"/>
  <c r="A172" i="82"/>
  <c r="A171" i="82"/>
  <c r="A170" i="82"/>
  <c r="A169" i="82"/>
  <c r="A168" i="82"/>
  <c r="A167" i="82"/>
  <c r="A166" i="82"/>
  <c r="A165" i="82"/>
  <c r="A164" i="82"/>
  <c r="A163" i="82"/>
  <c r="A162" i="82"/>
  <c r="A161" i="82"/>
  <c r="A160" i="82"/>
  <c r="A159" i="82"/>
  <c r="A158" i="82"/>
  <c r="A157" i="82"/>
  <c r="A156" i="82"/>
  <c r="A155" i="82"/>
  <c r="A154" i="82"/>
  <c r="A153" i="82"/>
  <c r="A152" i="82"/>
  <c r="A151" i="82"/>
  <c r="A150" i="82"/>
  <c r="A149" i="82"/>
  <c r="A148" i="82"/>
  <c r="A147" i="82"/>
  <c r="A146" i="82"/>
  <c r="A145" i="82"/>
  <c r="A144" i="82"/>
  <c r="A143" i="82"/>
  <c r="A142" i="82"/>
  <c r="A141" i="82"/>
  <c r="A140" i="82"/>
  <c r="A139" i="82"/>
  <c r="A138" i="82"/>
  <c r="A137" i="82"/>
  <c r="A136" i="82"/>
  <c r="A135" i="82"/>
  <c r="A134" i="82"/>
  <c r="A133" i="82"/>
  <c r="A132" i="82"/>
  <c r="A131" i="82"/>
  <c r="A130" i="82"/>
  <c r="A129" i="82"/>
  <c r="A128" i="82"/>
  <c r="A127" i="82"/>
  <c r="A126" i="82"/>
  <c r="A125" i="82"/>
  <c r="A123" i="82"/>
  <c r="A122" i="82"/>
  <c r="A121" i="82"/>
  <c r="A119" i="82"/>
  <c r="A118" i="82"/>
  <c r="A117" i="82"/>
  <c r="A116" i="82"/>
  <c r="A115" i="82"/>
  <c r="A114" i="82"/>
  <c r="A113" i="82"/>
  <c r="A112" i="82"/>
  <c r="A111" i="82"/>
  <c r="A110" i="82"/>
  <c r="A109" i="82"/>
  <c r="A108" i="82"/>
  <c r="A107" i="82"/>
  <c r="A106" i="82"/>
  <c r="A105" i="82"/>
  <c r="A104" i="82"/>
  <c r="A103" i="82"/>
  <c r="A102" i="82"/>
  <c r="A101" i="82"/>
  <c r="A100" i="82"/>
  <c r="A99" i="82"/>
  <c r="A98" i="82"/>
  <c r="A97" i="82"/>
  <c r="A96" i="82"/>
  <c r="A95" i="82"/>
  <c r="A94" i="82"/>
  <c r="A93" i="82"/>
  <c r="A92" i="82"/>
  <c r="A91" i="82"/>
  <c r="A90" i="82"/>
  <c r="A89" i="82"/>
  <c r="A88" i="82"/>
  <c r="A87" i="82"/>
  <c r="A86" i="82"/>
  <c r="A85" i="82"/>
  <c r="A84" i="82"/>
  <c r="A83" i="82"/>
  <c r="A82" i="82"/>
  <c r="A81" i="82"/>
  <c r="A80" i="82"/>
  <c r="A79" i="82"/>
  <c r="A78" i="82"/>
  <c r="A77" i="82"/>
  <c r="A76" i="82"/>
  <c r="A75" i="82"/>
  <c r="A74" i="82"/>
  <c r="A73" i="82"/>
  <c r="A72" i="82"/>
  <c r="A71" i="82"/>
  <c r="A70" i="82"/>
  <c r="A69" i="82"/>
  <c r="A68" i="82"/>
  <c r="A67" i="82"/>
  <c r="A66" i="82"/>
  <c r="A65" i="82"/>
  <c r="A64" i="82"/>
  <c r="A63" i="82"/>
  <c r="A62" i="82"/>
  <c r="A61" i="82"/>
  <c r="A60" i="82"/>
  <c r="A59" i="82"/>
  <c r="A58" i="82"/>
  <c r="A57" i="82"/>
  <c r="A56" i="82"/>
  <c r="A55" i="82"/>
  <c r="A54" i="82"/>
  <c r="A53" i="82"/>
  <c r="A52" i="82"/>
  <c r="A51" i="82"/>
  <c r="A50" i="82"/>
  <c r="A49" i="82"/>
  <c r="A48" i="82"/>
  <c r="A47" i="82"/>
  <c r="D4" i="104" s="1"/>
  <c r="A46" i="82"/>
  <c r="A45" i="82"/>
  <c r="A44" i="82"/>
  <c r="A43" i="82"/>
  <c r="A42" i="82"/>
  <c r="A41" i="82"/>
  <c r="A40" i="82"/>
  <c r="A39" i="82"/>
  <c r="A38" i="82"/>
  <c r="A37" i="82"/>
  <c r="A36" i="82"/>
  <c r="A35" i="82"/>
  <c r="A34" i="82"/>
  <c r="A33" i="82"/>
  <c r="A32" i="82"/>
  <c r="A31" i="82"/>
  <c r="A30" i="82"/>
  <c r="A29" i="82"/>
  <c r="A28" i="82"/>
  <c r="A27" i="82"/>
  <c r="A26" i="82"/>
  <c r="A25" i="82"/>
  <c r="A24" i="82"/>
  <c r="A23" i="82"/>
  <c r="A22" i="82"/>
  <c r="A21" i="82"/>
  <c r="A20" i="82"/>
  <c r="A19" i="82"/>
  <c r="A18" i="82"/>
  <c r="A17" i="82"/>
  <c r="A16" i="82"/>
  <c r="A15" i="82"/>
  <c r="A14" i="82"/>
  <c r="A13" i="82"/>
  <c r="A12" i="82"/>
  <c r="A11" i="82"/>
  <c r="A10" i="82"/>
  <c r="A9" i="82"/>
  <c r="A8" i="82"/>
  <c r="A7" i="82"/>
  <c r="A6" i="82"/>
  <c r="A5" i="82"/>
  <c r="A1" i="82"/>
  <c r="Z5" i="82"/>
  <c r="Q48" i="92"/>
  <c r="Q53" i="92" s="1"/>
  <c r="D48" i="92"/>
  <c r="Q55" i="92"/>
  <c r="Q27" i="92"/>
  <c r="Q54" i="92"/>
  <c r="D27" i="92"/>
  <c r="Q52" i="92"/>
  <c r="E28" i="92"/>
  <c r="E45" i="92"/>
  <c r="F45" i="92"/>
  <c r="G45" i="92"/>
  <c r="H45" i="92"/>
  <c r="I45" i="92"/>
  <c r="J45" i="92"/>
  <c r="K45" i="92"/>
  <c r="L45" i="92"/>
  <c r="M45" i="92"/>
  <c r="N45" i="92"/>
  <c r="E46" i="92"/>
  <c r="F46" i="92"/>
  <c r="G46" i="92"/>
  <c r="H46" i="92"/>
  <c r="I46" i="92"/>
  <c r="J46" i="92"/>
  <c r="K46" i="92"/>
  <c r="L46" i="92"/>
  <c r="M46" i="92"/>
  <c r="N46" i="92"/>
  <c r="E47" i="92"/>
  <c r="F47" i="92"/>
  <c r="G47" i="92"/>
  <c r="H47" i="92"/>
  <c r="I47" i="92"/>
  <c r="J47" i="92"/>
  <c r="K47" i="92"/>
  <c r="L47" i="92"/>
  <c r="M47" i="92"/>
  <c r="N47" i="92"/>
  <c r="E24" i="92"/>
  <c r="F24" i="92"/>
  <c r="G24" i="92"/>
  <c r="H24" i="92"/>
  <c r="I24" i="92"/>
  <c r="J24" i="92"/>
  <c r="K24" i="92"/>
  <c r="L24" i="92"/>
  <c r="M24" i="92"/>
  <c r="N24" i="92"/>
  <c r="E25" i="92"/>
  <c r="F25" i="92"/>
  <c r="G25" i="92"/>
  <c r="H25" i="92"/>
  <c r="I25" i="92"/>
  <c r="J25" i="92"/>
  <c r="K25" i="92"/>
  <c r="L25" i="92"/>
  <c r="M25" i="92"/>
  <c r="N25" i="92"/>
  <c r="E26" i="92"/>
  <c r="F26" i="92"/>
  <c r="G26" i="92"/>
  <c r="H26" i="92"/>
  <c r="I26" i="92"/>
  <c r="J26" i="92"/>
  <c r="K26" i="92"/>
  <c r="L26" i="92"/>
  <c r="M26" i="92"/>
  <c r="N26" i="92"/>
  <c r="N44" i="92"/>
  <c r="M44" i="92"/>
  <c r="L44" i="92"/>
  <c r="K44" i="92"/>
  <c r="J44" i="92"/>
  <c r="I44" i="92"/>
  <c r="H44" i="92"/>
  <c r="G44" i="92"/>
  <c r="F44" i="92"/>
  <c r="E44" i="92"/>
  <c r="N43" i="92"/>
  <c r="M43" i="92"/>
  <c r="L43" i="92"/>
  <c r="K43" i="92"/>
  <c r="J43" i="92"/>
  <c r="I43" i="92"/>
  <c r="H43" i="92"/>
  <c r="G43" i="92"/>
  <c r="F43" i="92"/>
  <c r="E43" i="92"/>
  <c r="N42" i="92"/>
  <c r="M42" i="92"/>
  <c r="L42" i="92"/>
  <c r="K42" i="92"/>
  <c r="J42" i="92"/>
  <c r="I42" i="92"/>
  <c r="H42" i="92"/>
  <c r="G42" i="92"/>
  <c r="F42" i="92"/>
  <c r="E42" i="92"/>
  <c r="N41" i="92"/>
  <c r="M41" i="92"/>
  <c r="L41" i="92"/>
  <c r="K41" i="92"/>
  <c r="J41" i="92"/>
  <c r="I41" i="92"/>
  <c r="H41" i="92"/>
  <c r="G41" i="92"/>
  <c r="F41" i="92"/>
  <c r="E41" i="92"/>
  <c r="N40" i="92"/>
  <c r="M40" i="92"/>
  <c r="L40" i="92"/>
  <c r="K40" i="92"/>
  <c r="J40" i="92"/>
  <c r="I40" i="92"/>
  <c r="H40" i="92"/>
  <c r="G40" i="92"/>
  <c r="F40" i="92"/>
  <c r="E40" i="92"/>
  <c r="N39" i="92"/>
  <c r="M39" i="92"/>
  <c r="L39" i="92"/>
  <c r="K39" i="92"/>
  <c r="J39" i="92"/>
  <c r="I39" i="92"/>
  <c r="H39" i="92"/>
  <c r="G39" i="92"/>
  <c r="F39" i="92"/>
  <c r="E39" i="92"/>
  <c r="N38" i="92"/>
  <c r="M38" i="92"/>
  <c r="L38" i="92"/>
  <c r="K38" i="92"/>
  <c r="J38" i="92"/>
  <c r="I38" i="92"/>
  <c r="H38" i="92"/>
  <c r="G38" i="92"/>
  <c r="F38" i="92"/>
  <c r="E38" i="92"/>
  <c r="N37" i="92"/>
  <c r="M37" i="92"/>
  <c r="L37" i="92"/>
  <c r="K37" i="92"/>
  <c r="J37" i="92"/>
  <c r="I37" i="92"/>
  <c r="H37" i="92"/>
  <c r="G37" i="92"/>
  <c r="F37" i="92"/>
  <c r="E37" i="92"/>
  <c r="N36" i="92"/>
  <c r="M36" i="92"/>
  <c r="L36" i="92"/>
  <c r="K36" i="92"/>
  <c r="J36" i="92"/>
  <c r="I36" i="92"/>
  <c r="H36" i="92"/>
  <c r="G36" i="92"/>
  <c r="F36" i="92"/>
  <c r="E36" i="92"/>
  <c r="N35" i="92"/>
  <c r="M35" i="92"/>
  <c r="L35" i="92"/>
  <c r="K35" i="92"/>
  <c r="J35" i="92"/>
  <c r="I35" i="92"/>
  <c r="H35" i="92"/>
  <c r="G35" i="92"/>
  <c r="F35" i="92"/>
  <c r="E35" i="92"/>
  <c r="N34" i="92"/>
  <c r="M34" i="92"/>
  <c r="L34" i="92"/>
  <c r="K34" i="92"/>
  <c r="J34" i="92"/>
  <c r="I34" i="92"/>
  <c r="H34" i="92"/>
  <c r="G34" i="92"/>
  <c r="F34" i="92"/>
  <c r="E34" i="92"/>
  <c r="N33" i="92"/>
  <c r="M33" i="92"/>
  <c r="L33" i="92"/>
  <c r="K33" i="92"/>
  <c r="J33" i="92"/>
  <c r="I33" i="92"/>
  <c r="H33" i="92"/>
  <c r="G33" i="92"/>
  <c r="F33" i="92"/>
  <c r="E33" i="92"/>
  <c r="N32" i="92"/>
  <c r="M32" i="92"/>
  <c r="L32" i="92"/>
  <c r="K32" i="92"/>
  <c r="J32" i="92"/>
  <c r="I32" i="92"/>
  <c r="H32" i="92"/>
  <c r="G32" i="92"/>
  <c r="F32" i="92"/>
  <c r="E32" i="92"/>
  <c r="N31" i="92"/>
  <c r="M31" i="92"/>
  <c r="L31" i="92"/>
  <c r="K31" i="92"/>
  <c r="J31" i="92"/>
  <c r="I31" i="92"/>
  <c r="H31" i="92"/>
  <c r="G31" i="92"/>
  <c r="F31" i="92"/>
  <c r="E31" i="92"/>
  <c r="N30" i="92"/>
  <c r="M30" i="92"/>
  <c r="L30" i="92"/>
  <c r="K30" i="92"/>
  <c r="J30" i="92"/>
  <c r="I30" i="92"/>
  <c r="H30" i="92"/>
  <c r="G30" i="92"/>
  <c r="F30" i="92"/>
  <c r="E30" i="92"/>
  <c r="N29" i="92"/>
  <c r="M29" i="92"/>
  <c r="L29" i="92"/>
  <c r="K29" i="92"/>
  <c r="J29" i="92"/>
  <c r="I29" i="92"/>
  <c r="H29" i="92"/>
  <c r="G29" i="92"/>
  <c r="F29" i="92"/>
  <c r="E29" i="92"/>
  <c r="N28" i="92"/>
  <c r="M28" i="92"/>
  <c r="L28" i="92"/>
  <c r="K28" i="92"/>
  <c r="J28" i="92"/>
  <c r="I28" i="92"/>
  <c r="H28" i="92"/>
  <c r="G28" i="92"/>
  <c r="F28" i="92"/>
  <c r="J8" i="92"/>
  <c r="K8" i="92"/>
  <c r="L8" i="92"/>
  <c r="M8" i="92"/>
  <c r="N8" i="92"/>
  <c r="J9" i="92"/>
  <c r="K9" i="92"/>
  <c r="L9" i="92"/>
  <c r="M9" i="92"/>
  <c r="N9" i="92"/>
  <c r="J10" i="92"/>
  <c r="K10" i="92"/>
  <c r="L10" i="92"/>
  <c r="M10" i="92"/>
  <c r="N10" i="92"/>
  <c r="J11" i="92"/>
  <c r="K11" i="92"/>
  <c r="L11" i="92"/>
  <c r="M11" i="92"/>
  <c r="N11" i="92"/>
  <c r="J12" i="92"/>
  <c r="K12" i="92"/>
  <c r="L12" i="92"/>
  <c r="M12" i="92"/>
  <c r="N12" i="92"/>
  <c r="J13" i="92"/>
  <c r="K13" i="92"/>
  <c r="L13" i="92"/>
  <c r="M13" i="92"/>
  <c r="N13" i="92"/>
  <c r="J14" i="92"/>
  <c r="K14" i="92"/>
  <c r="L14" i="92"/>
  <c r="M14" i="92"/>
  <c r="N14" i="92"/>
  <c r="J15" i="92"/>
  <c r="K15" i="92"/>
  <c r="L15" i="92"/>
  <c r="M15" i="92"/>
  <c r="N15" i="92"/>
  <c r="J16" i="92"/>
  <c r="K16" i="92"/>
  <c r="L16" i="92"/>
  <c r="M16" i="92"/>
  <c r="N16" i="92"/>
  <c r="J17" i="92"/>
  <c r="K17" i="92"/>
  <c r="L17" i="92"/>
  <c r="M17" i="92"/>
  <c r="N17" i="92"/>
  <c r="J18" i="92"/>
  <c r="K18" i="92"/>
  <c r="L18" i="92"/>
  <c r="M18" i="92"/>
  <c r="N18" i="92"/>
  <c r="J19" i="92"/>
  <c r="K19" i="92"/>
  <c r="L19" i="92"/>
  <c r="M19" i="92"/>
  <c r="N19" i="92"/>
  <c r="J20" i="92"/>
  <c r="K20" i="92"/>
  <c r="L20" i="92"/>
  <c r="M20" i="92"/>
  <c r="N20" i="92"/>
  <c r="J21" i="92"/>
  <c r="K21" i="92"/>
  <c r="L21" i="92"/>
  <c r="M21" i="92"/>
  <c r="N21" i="92"/>
  <c r="J22" i="92"/>
  <c r="K22" i="92"/>
  <c r="L22" i="92"/>
  <c r="M22" i="92"/>
  <c r="N22" i="92"/>
  <c r="J23" i="92"/>
  <c r="K23" i="92"/>
  <c r="L23" i="92"/>
  <c r="M23" i="92"/>
  <c r="N23" i="92"/>
  <c r="K7" i="92"/>
  <c r="M7" i="92"/>
  <c r="J7" i="92"/>
  <c r="N7" i="92"/>
  <c r="L7" i="92"/>
  <c r="E8" i="92"/>
  <c r="F8" i="92"/>
  <c r="G8" i="92"/>
  <c r="H8" i="92"/>
  <c r="I8" i="92"/>
  <c r="E9" i="92"/>
  <c r="F9" i="92"/>
  <c r="G9" i="92"/>
  <c r="H9" i="92"/>
  <c r="I9" i="92"/>
  <c r="E10" i="92"/>
  <c r="F10" i="92"/>
  <c r="G10" i="92"/>
  <c r="H10" i="92"/>
  <c r="I10" i="92"/>
  <c r="E11" i="92"/>
  <c r="F11" i="92"/>
  <c r="G11" i="92"/>
  <c r="H11" i="92"/>
  <c r="I11" i="92"/>
  <c r="E12" i="92"/>
  <c r="F12" i="92"/>
  <c r="G12" i="92"/>
  <c r="H12" i="92"/>
  <c r="I12" i="92"/>
  <c r="E13" i="92"/>
  <c r="F13" i="92"/>
  <c r="G13" i="92"/>
  <c r="H13" i="92"/>
  <c r="I13" i="92"/>
  <c r="E14" i="92"/>
  <c r="F14" i="92"/>
  <c r="G14" i="92"/>
  <c r="H14" i="92"/>
  <c r="I14" i="92"/>
  <c r="E15" i="92"/>
  <c r="F15" i="92"/>
  <c r="G15" i="92"/>
  <c r="H15" i="92"/>
  <c r="I15" i="92"/>
  <c r="E16" i="92"/>
  <c r="F16" i="92"/>
  <c r="G16" i="92"/>
  <c r="H16" i="92"/>
  <c r="I16" i="92"/>
  <c r="E17" i="92"/>
  <c r="F17" i="92"/>
  <c r="G17" i="92"/>
  <c r="H17" i="92"/>
  <c r="I17" i="92"/>
  <c r="E18" i="92"/>
  <c r="F18" i="92"/>
  <c r="G18" i="92"/>
  <c r="H18" i="92"/>
  <c r="I18" i="92"/>
  <c r="E19" i="92"/>
  <c r="F19" i="92"/>
  <c r="G19" i="92"/>
  <c r="H19" i="92"/>
  <c r="I19" i="92"/>
  <c r="E20" i="92"/>
  <c r="F20" i="92"/>
  <c r="G20" i="92"/>
  <c r="H20" i="92"/>
  <c r="I20" i="92"/>
  <c r="E21" i="92"/>
  <c r="F21" i="92"/>
  <c r="G21" i="92"/>
  <c r="H21" i="92"/>
  <c r="I21" i="92"/>
  <c r="E22" i="92"/>
  <c r="F22" i="92"/>
  <c r="G22" i="92"/>
  <c r="H22" i="92"/>
  <c r="I22" i="92"/>
  <c r="E23" i="92"/>
  <c r="F23" i="92"/>
  <c r="G23" i="92"/>
  <c r="H23" i="92"/>
  <c r="I23" i="92"/>
  <c r="I7" i="92"/>
  <c r="H7" i="92"/>
  <c r="G7" i="92"/>
  <c r="F7" i="92"/>
  <c r="E7" i="92"/>
  <c r="F124" i="82"/>
  <c r="E124" i="82"/>
  <c r="D124" i="82"/>
  <c r="A124" i="82" s="1"/>
  <c r="C124" i="82"/>
  <c r="D120" i="82"/>
  <c r="A120" i="82" s="1"/>
  <c r="E120" i="82"/>
  <c r="F120" i="82"/>
  <c r="C120" i="82"/>
  <c r="F185" i="82"/>
  <c r="E185" i="82"/>
  <c r="D185" i="82"/>
  <c r="A185" i="82" s="1"/>
  <c r="C185" i="82"/>
  <c r="D179" i="82"/>
  <c r="A179" i="82" s="1"/>
  <c r="E179" i="82"/>
  <c r="F179" i="82"/>
  <c r="C179" i="8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Alessandra</author>
  </authors>
  <commentList>
    <comment ref="D436" authorId="0" shapeId="0" xr:uid="{00000000-0006-0000-0000-000001000000}">
      <text>
        <r>
          <rPr>
            <b/>
            <sz val="9"/>
            <color indexed="81"/>
            <rFont val="Tahoma"/>
            <family val="2"/>
          </rPr>
          <t>Alessandra:</t>
        </r>
        <r>
          <rPr>
            <sz val="9"/>
            <color indexed="81"/>
            <rFont val="Tahoma"/>
            <family val="2"/>
          </rPr>
          <t xml:space="preserve">
falls zu "probabilité" gehörend: weibliche Form</t>
        </r>
      </text>
    </comment>
  </commentList>
</comments>
</file>

<file path=xl/sharedStrings.xml><?xml version="1.0" encoding="utf-8"?>
<sst xmlns="http://schemas.openxmlformats.org/spreadsheetml/2006/main" count="3272" uniqueCount="2014">
  <si>
    <t>IST</t>
  </si>
  <si>
    <t>Stand</t>
  </si>
  <si>
    <t>Projektnummer:</t>
  </si>
  <si>
    <t>Ende:</t>
  </si>
  <si>
    <t>Projektbezeichnung:</t>
  </si>
  <si>
    <t>AuftraggeberIn:</t>
  </si>
  <si>
    <t>Abteilung:</t>
  </si>
  <si>
    <t>geändert am:</t>
  </si>
  <si>
    <t>StellvertreterIn:</t>
  </si>
  <si>
    <t>Strategisches Ziel:</t>
  </si>
  <si>
    <t>Budget / Ressourcen / Personen</t>
  </si>
  <si>
    <t>Diverses 1:</t>
  </si>
  <si>
    <t>Diverses 2:</t>
  </si>
  <si>
    <t>Diverses 3:</t>
  </si>
  <si>
    <t>Wann?</t>
  </si>
  <si>
    <t>Was?</t>
  </si>
  <si>
    <t>Wer?</t>
  </si>
  <si>
    <t>Genehmigt?</t>
  </si>
  <si>
    <t>Bemerkungen</t>
  </si>
  <si>
    <t>Datum</t>
  </si>
  <si>
    <t>Unterschrift AuftraggeberIn</t>
  </si>
  <si>
    <t>Unterschrift ProjektleiterIn</t>
  </si>
  <si>
    <t>Detailplanung</t>
  </si>
  <si>
    <t>Gesamtprojekt</t>
  </si>
  <si>
    <t>Budget/Ressourcen</t>
  </si>
  <si>
    <t>Termine/Planung</t>
  </si>
  <si>
    <t>Budget</t>
  </si>
  <si>
    <t>SALDO</t>
  </si>
  <si>
    <t>in %</t>
  </si>
  <si>
    <t>War das Projekt erfolgreich?</t>
  </si>
  <si>
    <t>Begründung:</t>
  </si>
  <si>
    <t>Wurden alle Projektziele erreicht?</t>
  </si>
  <si>
    <t>Wurde das Budget eingehalten?</t>
  </si>
  <si>
    <t>Problemanalyse</t>
  </si>
  <si>
    <t>Grobplanung</t>
  </si>
  <si>
    <t>Projektteam</t>
  </si>
  <si>
    <t>Go/NoGo</t>
  </si>
  <si>
    <t>Teilprojekte definieren</t>
  </si>
  <si>
    <t>Verantwortungen klären</t>
  </si>
  <si>
    <t>Definition Schnittstellen</t>
  </si>
  <si>
    <t>Definition Arbeitspakete</t>
  </si>
  <si>
    <t>Detailkonzept umsetzen</t>
  </si>
  <si>
    <t>Projektverfolgung</t>
  </si>
  <si>
    <t>Planung aktualisieren</t>
  </si>
  <si>
    <t>Auftraggeber informieren</t>
  </si>
  <si>
    <t>Schlussbericht</t>
  </si>
  <si>
    <t>Auflösung des Projektes</t>
  </si>
  <si>
    <t>Ergebnisse sicherstellen</t>
  </si>
  <si>
    <t>Teilresultate sichern</t>
  </si>
  <si>
    <t xml:space="preserve">Go/NoGo Grobkonzept </t>
  </si>
  <si>
    <t>Woche</t>
  </si>
  <si>
    <t>Name</t>
  </si>
  <si>
    <t>Vorname</t>
  </si>
  <si>
    <t>Kürzel</t>
  </si>
  <si>
    <t>e-mail</t>
  </si>
  <si>
    <t>Telefon</t>
  </si>
  <si>
    <t>Anz.</t>
  </si>
  <si>
    <t>vgl. Detail Projektteam</t>
  </si>
  <si>
    <t>vgl. Detail Projektbudget (intern)</t>
  </si>
  <si>
    <t>vgl. Detail Projektbudget (extern)</t>
  </si>
  <si>
    <t>Ja</t>
  </si>
  <si>
    <t>Beginn</t>
  </si>
  <si>
    <t>Ende</t>
  </si>
  <si>
    <t>MS</t>
  </si>
  <si>
    <t>INITIALISIERUNGSPHASE</t>
  </si>
  <si>
    <t>PLANUNGSPHASE</t>
  </si>
  <si>
    <t>REALISIERUNGSPHASE</t>
  </si>
  <si>
    <t>ABSCHLUSSPHASE</t>
  </si>
  <si>
    <t>Bemerkungen/Beilagen</t>
  </si>
  <si>
    <t>Projektauftrag</t>
  </si>
  <si>
    <t>Grobkonzept</t>
  </si>
  <si>
    <t>Detailkonzept</t>
  </si>
  <si>
    <t>Fin:</t>
  </si>
  <si>
    <t>Mandant:</t>
  </si>
  <si>
    <t>Objectif stratégique</t>
  </si>
  <si>
    <t>Budget / Ressources / Personnes</t>
  </si>
  <si>
    <t>Quand?</t>
  </si>
  <si>
    <t>Quoi?</t>
  </si>
  <si>
    <t>Projektziele (SMART = Spezifisch, Messbar, Akzeptiert, Realisierbar, Terminierbar)</t>
  </si>
  <si>
    <t>Personalaufw.:</t>
  </si>
  <si>
    <t>voir détail "équipe de projet"</t>
  </si>
  <si>
    <t>Divers 1 :</t>
  </si>
  <si>
    <t>voir détail "budget interne"</t>
  </si>
  <si>
    <t>voir détail "budget externe"</t>
  </si>
  <si>
    <t>Qui?</t>
  </si>
  <si>
    <t>Approuvé?</t>
  </si>
  <si>
    <t>Date</t>
  </si>
  <si>
    <t>Analyse du problème</t>
  </si>
  <si>
    <t>Analyse SWOT</t>
  </si>
  <si>
    <t>Planification sommaire</t>
  </si>
  <si>
    <t>Définir les sous-projets</t>
  </si>
  <si>
    <t>Définition des interfaces</t>
  </si>
  <si>
    <t>Définition des travaux</t>
  </si>
  <si>
    <t>Concept sommaire</t>
  </si>
  <si>
    <t>Concept détaillé</t>
  </si>
  <si>
    <t>Ass. résultats partiels</t>
  </si>
  <si>
    <t>Actualiser planification</t>
  </si>
  <si>
    <t>Informer le mandant</t>
  </si>
  <si>
    <t>Assurer les résultats</t>
  </si>
  <si>
    <t>Rapport final</t>
  </si>
  <si>
    <t>Début</t>
  </si>
  <si>
    <t>Fin</t>
  </si>
  <si>
    <t>EI</t>
  </si>
  <si>
    <t>PHASE D'INITIALISATION</t>
  </si>
  <si>
    <t>PHASE DE PLANIFICATION</t>
  </si>
  <si>
    <t>PHASE DE CONCEPTION</t>
  </si>
  <si>
    <t>PHASE DE RÉALISATION</t>
  </si>
  <si>
    <t>PHASE DE FINALISATION</t>
  </si>
  <si>
    <t>Semaine</t>
  </si>
  <si>
    <t>Planification détaillée</t>
  </si>
  <si>
    <t>Oui</t>
  </si>
  <si>
    <t>Budget/Ressources</t>
  </si>
  <si>
    <t>Délais/Planification</t>
  </si>
  <si>
    <t>Commentaires</t>
  </si>
  <si>
    <t>SOLDE</t>
  </si>
  <si>
    <t>en %</t>
  </si>
  <si>
    <t>Projet couronné de succès ?</t>
  </si>
  <si>
    <t>Est-ce que tous les objectifs ont été atteints?</t>
  </si>
  <si>
    <t>Le budget a-t-il été respecté ?</t>
  </si>
  <si>
    <t>Justification:</t>
  </si>
  <si>
    <t>Signature mandant</t>
  </si>
  <si>
    <t>Nom</t>
  </si>
  <si>
    <t>Prénom</t>
  </si>
  <si>
    <t>Einheitspreis</t>
  </si>
  <si>
    <t>Remarques</t>
  </si>
  <si>
    <t>Prix unitaire</t>
  </si>
  <si>
    <t>Libellé</t>
  </si>
  <si>
    <t>Projektauftrag besprechen und von AuftraggeberIn unterschreiben</t>
  </si>
  <si>
    <t>Detailplan erstellt und  Go/No Go von AuftraggeberIn</t>
  </si>
  <si>
    <t>Grobkonzept erstellt und Go/No Go von AuftraggeberIn</t>
  </si>
  <si>
    <t>Detailkonzept erstellt und Go/No Go von AuftraggeberIn</t>
  </si>
  <si>
    <t>Monatlicher Zwischenrapport an AuftraggeberIn</t>
  </si>
  <si>
    <t>Schlussrapport an AuftraggeberIn</t>
  </si>
  <si>
    <t>Rapport final à l'attention du mandant</t>
  </si>
  <si>
    <t>Deutsch</t>
  </si>
  <si>
    <t>Aktuelle Sprache</t>
  </si>
  <si>
    <t>Sprache 1</t>
  </si>
  <si>
    <t>Sprache 2</t>
  </si>
  <si>
    <t>Sprache 3</t>
  </si>
  <si>
    <t>Sprache 4</t>
  </si>
  <si>
    <t>Sprache 5</t>
  </si>
  <si>
    <t>Aktuell angezeigte Sprache</t>
  </si>
  <si>
    <t>5_???</t>
  </si>
  <si>
    <t>Français</t>
  </si>
  <si>
    <t>Ressourcen</t>
  </si>
  <si>
    <t>Ressources</t>
  </si>
  <si>
    <t>Planung</t>
  </si>
  <si>
    <t>Konzept</t>
  </si>
  <si>
    <t>Realisierung</t>
  </si>
  <si>
    <t>Abschluss</t>
  </si>
  <si>
    <t>Grob</t>
  </si>
  <si>
    <t>Detail</t>
  </si>
  <si>
    <t>Initialisation</t>
  </si>
  <si>
    <t>Planification</t>
  </si>
  <si>
    <t>Conception</t>
  </si>
  <si>
    <t>Réalisation</t>
  </si>
  <si>
    <t>Finalisation</t>
  </si>
  <si>
    <t>Sommaire</t>
  </si>
  <si>
    <t>Détail</t>
  </si>
  <si>
    <t>Auftrag</t>
  </si>
  <si>
    <t>Schluss-bericht</t>
  </si>
  <si>
    <t>Mandat</t>
  </si>
  <si>
    <t>Concept</t>
  </si>
  <si>
    <t>État</t>
  </si>
  <si>
    <t>Sortieren</t>
  </si>
  <si>
    <t>Trier</t>
  </si>
  <si>
    <t>läuft planmässig</t>
  </si>
  <si>
    <t>comme prévu</t>
  </si>
  <si>
    <t>kritisch</t>
  </si>
  <si>
    <t>critique</t>
  </si>
  <si>
    <t>im Auge behalten</t>
  </si>
  <si>
    <t>à surveiller</t>
  </si>
  <si>
    <t>ja</t>
  </si>
  <si>
    <t>oui</t>
  </si>
  <si>
    <t>teilweise</t>
  </si>
  <si>
    <t>partiellement</t>
  </si>
  <si>
    <t>nein</t>
  </si>
  <si>
    <t>non</t>
  </si>
  <si>
    <t>Beginn:</t>
  </si>
  <si>
    <t>Début:</t>
  </si>
  <si>
    <t>Fehlermeldungen</t>
  </si>
  <si>
    <t>Messages d'erreurs</t>
  </si>
  <si>
    <t>Bitte Datum des Projektbeginns im Auftrag eingeben!!</t>
  </si>
  <si>
    <t>Veuillez s.v.p. saisir la date du début du projet dans le mandat!!</t>
  </si>
  <si>
    <t>Mandat de projet</t>
  </si>
  <si>
    <t>Equipe de projet</t>
  </si>
  <si>
    <t>Définir les responsabilités</t>
  </si>
  <si>
    <t>Suivi du projet</t>
  </si>
  <si>
    <t>Clôture du projet</t>
  </si>
  <si>
    <t>Chef de projet :</t>
  </si>
  <si>
    <t>Section :</t>
  </si>
  <si>
    <t>modifié le :</t>
  </si>
  <si>
    <t>Charges de pers. :</t>
  </si>
  <si>
    <t>Commentaires/pièces jointes</t>
  </si>
  <si>
    <t>Discuter du mandat et le faire signer par le mandant</t>
  </si>
  <si>
    <t>Plan détaillé établi et Go/No Go de la part du mandant</t>
  </si>
  <si>
    <t>Concept général établi et Go/No Go de la part du mandant</t>
  </si>
  <si>
    <t>Concept détaillé établi et Go/No Go de la part du mandant</t>
  </si>
  <si>
    <t>Signature chef de projet</t>
  </si>
  <si>
    <t>Projet global</t>
  </si>
  <si>
    <t>Abrév.</t>
  </si>
  <si>
    <t>Projektstand</t>
  </si>
  <si>
    <t>Etat du projet</t>
  </si>
  <si>
    <t>Funktion</t>
  </si>
  <si>
    <t>ProjektleiterIn:</t>
  </si>
  <si>
    <t>KONZEPTPHASE</t>
  </si>
  <si>
    <t>Resp.</t>
  </si>
  <si>
    <t>Zust.</t>
  </si>
  <si>
    <t>Arbeitsstunden</t>
  </si>
  <si>
    <t>Arbeitstage (8h)</t>
  </si>
  <si>
    <t>Heures de travail</t>
  </si>
  <si>
    <t>Jours de travail (8h)</t>
  </si>
  <si>
    <t>PLAN</t>
  </si>
  <si>
    <t>RÉEL</t>
  </si>
  <si>
    <t>Absenzen/Bemerkungen</t>
  </si>
  <si>
    <t>Absences/Remarques</t>
  </si>
  <si>
    <t>Qualität/Ziele</t>
  </si>
  <si>
    <t>Qualité/Objectifs</t>
  </si>
  <si>
    <t>Coûts (internes)</t>
  </si>
  <si>
    <t>B U D G E T</t>
  </si>
  <si>
    <t>Plan</t>
  </si>
  <si>
    <t>Réel</t>
  </si>
  <si>
    <t>Ist</t>
  </si>
  <si>
    <t>Saldo</t>
  </si>
  <si>
    <t>Solde</t>
  </si>
  <si>
    <t>Go/NoGo concept sommaire</t>
  </si>
  <si>
    <t>Chef de projet</t>
  </si>
  <si>
    <t>Équipe de projet</t>
  </si>
  <si>
    <t>H I L F E</t>
  </si>
  <si>
    <t>A I D E</t>
  </si>
  <si>
    <t>Erste Schritte</t>
  </si>
  <si>
    <t>Bevor Sie beginnen</t>
  </si>
  <si>
    <t>Projektbudget</t>
  </si>
  <si>
    <t>Grobplan</t>
  </si>
  <si>
    <t>Detailplan</t>
  </si>
  <si>
    <t>Avant de commencer</t>
  </si>
  <si>
    <t xml:space="preserve">Wir empfehlen, den Schreibschutz immer aktiviert zu lassen. </t>
  </si>
  <si>
    <t>Bitte respektieren Sie die Arbeit des Autors und geben Sie das Programm ohne Einwilligung nicht weiter. Danke!</t>
  </si>
  <si>
    <t>Setzen Sie die Makrosicherheitsstufe auf "alle Makros aktivieren" (Datei-Optionen-Sicherheitszentrum).</t>
  </si>
  <si>
    <t xml:space="preserve">Die Register können Sie im Menü oben rechts (+/-) ein- und ausblenden. </t>
  </si>
  <si>
    <t>Budget du projet</t>
  </si>
  <si>
    <t>État du projet</t>
  </si>
  <si>
    <t>Mandat du projet</t>
  </si>
  <si>
    <t>Premiers pas</t>
  </si>
  <si>
    <t>Dieses Projekttool ist lediglich als Hilfe gedacht. Es kann dem Projektleiter Entscheidungen nicht abnehmen.</t>
  </si>
  <si>
    <t>Intitialisierung</t>
  </si>
  <si>
    <t>Im Anhang befinden sich mindestens zwei Dokumente: Projektteam und Projektbudget.</t>
  </si>
  <si>
    <t>Wir empfehlen Ihnen bei der Eingabe der Daten folgende Reihenfolge:</t>
  </si>
  <si>
    <t>1. Formular "Projektteam"</t>
  </si>
  <si>
    <t>4. Formular "Grobkonzept"</t>
  </si>
  <si>
    <t>5. Formular "Detailkonzept"</t>
  </si>
  <si>
    <t>Nach jeder Phase muss der Auftraggeber grünes Licht (Go/NoGo-Entscheid) für die nächste Phase geben.</t>
  </si>
  <si>
    <t>Der Auftrag sowie der Schlussbericht sollten vom Auftaggeber und vom Projektleiter unterschrieben werden.</t>
  </si>
  <si>
    <t>2. Formular "Auftrag" (vom Auftraggeber und Projektleiter unterschrieben)</t>
  </si>
  <si>
    <t>3. Formular "Budget"</t>
  </si>
  <si>
    <t>6. Formular "Projektstand" (monatlich aktualisiert)</t>
  </si>
  <si>
    <t>7. Formular "Schlussbericht"</t>
  </si>
  <si>
    <t xml:space="preserve">Dieses Programm wurde in Excel implementiert. Wir empfehlen Ihnen regelmässig zu speichern und regelmässige Backups zu machen. </t>
  </si>
  <si>
    <t>Menu "Gestion de projet"</t>
  </si>
  <si>
    <t>Menü "Projektmanagement"</t>
  </si>
  <si>
    <t>Sie können die Sprache oben rechts zu jeder Zeit ändern.</t>
  </si>
  <si>
    <t>Sie können die Sprache oben rechts zu jeder Zeit ändern (b).</t>
  </si>
  <si>
    <t xml:space="preserve">Der Fortschritt des Projektes wird in % in einem Balken dargestellt (d). Die Berechnung hängt von den erledigten Arbeiten im Detailplan ab. </t>
  </si>
  <si>
    <t>Jedes Projekt durchläuft mindestens 5 Phasen: Initialisierung, Planung, Konzept, Realiserung und Abschluss (a).</t>
  </si>
  <si>
    <t>Als Output jeder Phase sind mindestens 5 Dokumente vorgesehen: Auftrag, Detailplan, Detailkonzept, Projektstand und Schlussbericht (b).</t>
  </si>
  <si>
    <t>Mit dem "Homebutton" in der oberen linken Ecke gelangen Sie jeweils zurück zum Menu (a).</t>
  </si>
  <si>
    <t>Mit dem "Homebutton" in der oberen linken Ecke gelangen Sie jeweils zurück zum Menu.</t>
  </si>
  <si>
    <t>Der Projektauftrag ist eines der wichtigsten Dokumente. Hier werden die Ziele, das Budget und die Meilensteine des Projekts definiert.</t>
  </si>
  <si>
    <t xml:space="preserve">Falls nichts anderes eingegeben wird, steht im Feld "geändert am:" stets das heutige Datum (c). </t>
  </si>
  <si>
    <t>Der Verbrauch der Mittel wird in % in Balken dargestellt (f). Die Berechnungen werden im Formular "Budget" gemacht.</t>
  </si>
  <si>
    <t>Die Meilensteine (Go/NoGo) werden vom Auftraggeber definiert (g). Sie werden automatisch im Formular "Detailplan" übernommen.</t>
  </si>
  <si>
    <t>In diesem Formular wird das Budget (interne und externe Kosten) eingegeben (d).</t>
  </si>
  <si>
    <t>Die Gesamtsummen werden auch in den Formularen "Projektauftrag", "Projektstand" und "Schlussbericht" übernommen.</t>
  </si>
  <si>
    <t>Das Budget wird aus dem Formular "Budget" übernommen (e). Die Zellen sind schreibgeschützt. Änderungen können nur im Formular "Budget" gemacht werden.</t>
  </si>
  <si>
    <t>Wir empfehlen Ihnen, zuerst das Formular "Projektteam" auszufüllen. Die Teammitglieder erscheinen dann automatisch in den jeweiligen Auswahllisten (Dropdown, z.B. Auswahl des Projektleiters (c)).</t>
  </si>
  <si>
    <t>Diese Liste dient als Basis für Auswahllisten (Dropdown) in anderen Dokumenten (Projektauftrag, Grobplan, Detailplan).</t>
  </si>
  <si>
    <t>In diesem Formular werden alle Projektmitglieder erfasst (d).</t>
  </si>
  <si>
    <t xml:space="preserve">Der Projektkopf (c) wird aus dem Formular "Projektstand" übernommen und kann nur dort geändert werden. </t>
  </si>
  <si>
    <t>Die Personalkosten werden  vom Formular "Projektteam" übernommen (c) und können nur dort geändert werden.</t>
  </si>
  <si>
    <t>Sie können die Sprache oben rechts zu jeder Zeit ändern (a).</t>
  </si>
  <si>
    <t xml:space="preserve">Der Projektkopf (b) wird aus dem Formular "Projektstand" übernommen und kann nur dort geändert werden. </t>
  </si>
  <si>
    <t>In der Auswahlliste (d) können Sie den Kürzel der zuständigen Person wählen. Diese Liste kann nur im Formular "Projektteam" geändert werden.</t>
  </si>
  <si>
    <t>Dieses Formular hilft bei der Grobplanung (e). Es dient als Grundlage für die Diskussion des Projektauftrages.</t>
  </si>
  <si>
    <t>Dieses Formular dient der Detailplanung des Projektes.</t>
  </si>
  <si>
    <t>In diesem Feld kann festgelegt werden, welche Aufgabe ein Meilenstein ist. Die Zeitbalken werden dann rot angezeigt (d).</t>
  </si>
  <si>
    <t>In diesem Feld wird der Fortschritt eingegeben (1 = erledigt, 2 = in Arbeit, 3 = nicht erledigt)</t>
  </si>
  <si>
    <t>Hier werden die Anzahl Stunden, die für diese Arbeit benötigt werden eingegeben.</t>
  </si>
  <si>
    <t>Das Programm berechnet in dieser Kolonne die Anzahl Projekttage (ohne Wochenenden).</t>
  </si>
  <si>
    <t>In diesem Feld kann festgelegt werden, welche Aufgabe ein Meilenstein ist. Die Zeitbalken werden dann rot angezeigt (c).</t>
  </si>
  <si>
    <t>Hier werden die Anzahl Stunden, die für diese Arbeit benötigt werden eingegeben (ein Arbeitstag = 8 Stunden)</t>
  </si>
  <si>
    <t>In diesem Feld wird der Fortschritt eingegeben (1 = erledigt, 2 = in Arbeit, 3 = nicht erledigt). Zusammen mit den Anzahl Arbeitsstunden wird der Fortschritt (c) in % berechnet und in einem Balken dargestellt.</t>
  </si>
  <si>
    <t xml:space="preserve">Die eingegebenen Tage (Beginn-Ende) werden in einem Gantt-Diagramm blau bzw. rot (Meilensteine) dargestellt (f). </t>
  </si>
  <si>
    <t>Die Projektstandkontrolle ist ein weiteres wichtiges Instrument im Projektmanagement. Hier wird monatlich der Projektstand erfasst. Dieses Formular dient für die Diskussion mit dem Auftraggeber und dem Projektteam.</t>
  </si>
  <si>
    <t>Auf den jeweiligen Titelleisten (d) wird rechts aussen der Stand (grün, orange, rot) angezeigt. Dieser Stand wird aus dem Formular "Projektstand" übernommen.</t>
  </si>
  <si>
    <t>Das Budget (e) wird aus dem Formular "Budget" übernommen. Die Zellen sind schreibgeschützt. Änderungen können nur im Formular "Budget" gemacht werden.</t>
  </si>
  <si>
    <t>Im Grobkonzept werden mögliche Lösungs- oder Vorgehensvorschläge erarbeitet. Es dient als Entscheidungsgrundlage für das weitere Vorgehen.</t>
  </si>
  <si>
    <t>Das Inhaltsverzeichnis (b) dient als Hilfe. Es können Kapitel hinzu- oder weggenommen werden.</t>
  </si>
  <si>
    <t>Mit Klick auf den Pfeil (a) wird ein Worddokument mit den vorgeschlagenen Kapiteln geöffnet.</t>
  </si>
  <si>
    <t>Dieses Dokument hilft, den Schlussrapport zu erstellen. Wie der Projektauftrag, sollte au der Schlussrapport vom Auftraggeber unterschrieben werden.</t>
  </si>
  <si>
    <t>Anhand der Auswahlliste (d) wird der Stand des Projektes eingegeben (1 = läuft planmässig, 2 = im Auge behalten, 3 = kritisch). Diese Werte werden auch im Formular "Projektauftrag" übernommen.</t>
  </si>
  <si>
    <t>Anhand der Auswahlliste (d) wird der Erfolg des Projektes eingegeben (1 =ja, 2 = teilweise, 3 = nein). Diese Werte werden auch im Formular "Projektauftrag" übernommen.</t>
  </si>
  <si>
    <t>Mit der Taste F1 öffnen Sie die Excel-Hilfe.</t>
  </si>
  <si>
    <t>Die Felder der Zeilen 1-8 (e) sind schreibgeschützt. Sie werden automatisch vom Projektauftrag übernommen. Änderungen können nur im Formular "Projektauftrag" vorgenommen werden.</t>
  </si>
  <si>
    <t>Filter:</t>
  </si>
  <si>
    <t>Pour le niveau de sécurité des macros choisissez "activer tous les macros" (Fichier-Options-Centre de sécurité).</t>
  </si>
  <si>
    <t>Le bouton "Home" dans le coin supérieur gauche vous permet de revenir au menu.</t>
  </si>
  <si>
    <t>La liste déroulante en haut à droite vous permet de changer de langue à tout moment.</t>
  </si>
  <si>
    <t>Les onglets peuvent être affichés ou masqués dans le menu en haut à droite (+/-).</t>
  </si>
  <si>
    <t>Tous les onglets sont protégés en écriture pour éviter d'effacer des formules ou des contenus par erreur.</t>
  </si>
  <si>
    <t>Nous vous conseillons de toujours activer la protection en écriture.</t>
  </si>
  <si>
    <t>Cet outil projet est une aide. Il ne peut pas prendre les décisions à la place du responsable du projet.</t>
  </si>
  <si>
    <t>Ce programme a été implémenté sous Excel. N'oubliez pas d'enregistrer régulièrement votre travail et de faire des sauvegardes.</t>
  </si>
  <si>
    <t>Merci de respecter le travail de l'auteur et de ne pas diffuser ce programme sans son autorisation !</t>
  </si>
  <si>
    <t>Appuyer sur la touche F1 pour ouvrir l'aide Excel.</t>
  </si>
  <si>
    <t>Chaque projet comprend au moins 5 phases : initialisation, planification, conception, réalisation et finalisation (a).</t>
  </si>
  <si>
    <t>Ces 5 phases ne sont pas linéaires, mais itératives, c.-à-d. qu'on peut à tout moment revenir en arrière ou sauter une phase.</t>
  </si>
  <si>
    <t>Après chaque phase, le mandant doit donner le feu vert pour la phase suivante (décision Go/NoGo).</t>
  </si>
  <si>
    <t>A la fin de chaque phase, au moins 5 documents doivent être générés : mandat, planification détaillée, concept détaillé, état du projet et rapport final (b).</t>
  </si>
  <si>
    <t>Le mandat et le rapport final doivent être signés par le mandant et le responsable du projet.</t>
  </si>
  <si>
    <t>Les deux documents suivants doivent figurer en annexe : Equipe de projet et Budget.</t>
  </si>
  <si>
    <t>Pour la saisie des données, nous vous conseillons l'ordre suivant :</t>
  </si>
  <si>
    <t>1. Formulaire "Equipe de projet"</t>
  </si>
  <si>
    <t>2. Formulaire "Mandat" (signé par le mandant et le responsable du projet)</t>
  </si>
  <si>
    <t>3. Formulaire "Budget"</t>
  </si>
  <si>
    <t>4. Formulaire "Concept sommaire"</t>
  </si>
  <si>
    <t>5. Formulaire "Concept détaillé"</t>
  </si>
  <si>
    <t>6. Formulaire "Etat du projet" (mis à jour une fois par mois)</t>
  </si>
  <si>
    <t>7. Formulaire "Rapport final"</t>
  </si>
  <si>
    <t>La langue peut être changée à tout moment en haut à droite (b).</t>
  </si>
  <si>
    <t>L'avancement du projet est affiché en % à l'aide d'une barre (d). Le calcul se base sur les tâches accomplies du plan détaillé.</t>
  </si>
  <si>
    <t>Le mandat de projet est un des documents les plus importants dans lequel sont définis les objectifs, le budget et les jalons du projet.</t>
  </si>
  <si>
    <t>Le bouton "Home" dans le coin supérieur gauche vous permet de revenir au menu (a).</t>
  </si>
  <si>
    <t xml:space="preserve">Nous vous conseillons de d'abord remplir le formulaire "Equipe de projet". Les membres de cette équipe sont alors automatiquement affichés dans les différentes listes (listes déroulantes, par ex. choix du chef de projet) (c). </t>
  </si>
  <si>
    <t>Si rien d'autre n'est indiqué, le champ "modifié le" comprend toujours la date du jour (c)</t>
  </si>
  <si>
    <t>Sur chaque barre de titre (d), l'état est indiqué à droite (vert, orange, rouge). Cet état est repris du formulaire "Etat du projet".</t>
  </si>
  <si>
    <t>Le budget est repris du formulaire "Budget" (e). Les cellules sont protégées en écriture. Des modifications ne peuvent être apportées que dans le formulaire "Budget".</t>
  </si>
  <si>
    <t>L'utilisation des ressources est affichée en % à l'aide d'une barre (f). Les calculs sont faits dans le formulaire "Budget".</t>
  </si>
  <si>
    <t>Les jalons (Go/NoGo) sont définis par le mandant (g). Ils sont repris automatiquement dans le formulaire "Plan détaillé".</t>
  </si>
  <si>
    <t>Important ! Le mandat doit être signé par le mandant. Cela permet de travailler dans un climat de clarté et de confiance.</t>
  </si>
  <si>
    <t>Ce formulaire comprend tous les membres de l'équipe de projet (d).</t>
  </si>
  <si>
    <t xml:space="preserve">L'en-tête (c) est repris du formulaire "Etat du projet". Des modifications ne peuvent être apportées que dans ce formulaire. </t>
  </si>
  <si>
    <t>Cette liste sert de base pour les listes déroulantes des autres documents (mandat de projet, plan sommaire, plan détaillé).</t>
  </si>
  <si>
    <t xml:space="preserve">Les montants globaux sont repris dans les formulaires "Mandat de projet", "Etat du projet" et "Rapport final". </t>
  </si>
  <si>
    <t>Les charges de personnel sont reprises du formulaire "Equipe de projet" (c). Des modifications ne peuvent être apportées que dans ce formulaire.</t>
  </si>
  <si>
    <t>Ce formulaire aide pour la planification sommaire (e). Il sert de base pour la discussion relative au mandat.</t>
  </si>
  <si>
    <t>La langue peut être changée à tout moment en haut à droite (a).</t>
  </si>
  <si>
    <t xml:space="preserve">L'en-tête (b) est repris du formulaire "Etat du projet". Des modifications ne peuvent être apportées que dans ce formulaire. </t>
  </si>
  <si>
    <t>Ce champ permet de définir les tâches qui sont des jalons. Les barres de temps sont alors indiquées en rouge (c).</t>
  </si>
  <si>
    <t>Ce champ indique l'avancement du projet (1 = réalisé, 2 = en cours, 3 = non réalisé).</t>
  </si>
  <si>
    <t>Saisie des heures nécessaires pour accomplir le travail.</t>
  </si>
  <si>
    <t>Dans cette colonne, le programme calcule le nombre de jours de projet (sans samedi et dimanche).</t>
  </si>
  <si>
    <t xml:space="preserve">Dans la liste déroulante (d), vous pouvez choisir les initiales de la personne responsable. Des modifications à cette liste ne peuvent être apportées que dans le formulaire "Equipe de projet". </t>
  </si>
  <si>
    <t>Ce formulaire sert à la planification détaillée du projet.</t>
  </si>
  <si>
    <t xml:space="preserve">L'en-tête (b) est repris du formulaire "Etat du projet". Des modifications ne peuvent être apportées que dans ce formulaire.  </t>
  </si>
  <si>
    <t>Ce champ indique l'avancement du projet (1 = réalisé, 2 = en cours, 3 = non réalisé). Sur la base du nombre d'heures de travail, l'avancement (c) est affiché en % à l'aide d'une barre.</t>
  </si>
  <si>
    <t>Saisie des heures nécessaires pour accomplir le travail (une journée de travail = 8 heures)</t>
  </si>
  <si>
    <t xml:space="preserve">Les jours saisis (début/fin) sont représentés en bleu ou en rouge (jalons) dans un diagramme de Gantt (f). </t>
  </si>
  <si>
    <t>Le contrôle de l'état du projet est un autre instrument important de la gestion de projet. Une fois par mois, l'état du projet est saisi dans ce formulaire qui sert de base de discussion avec le mandant et l'équipe de projet.</t>
  </si>
  <si>
    <t xml:space="preserve">L'en-tête (c) est repris du formulaire "Etat du projet". Des modifications ne peuvent être apportées que dans ce formulaire.  </t>
  </si>
  <si>
    <t>La liste déroulante (d) permet de saisir l'état du projet (1 = comme prévu 2 = à surveiller, 3 = critique). Ces données sont reprises du formulaire "Mandat de projet".</t>
  </si>
  <si>
    <t>Le budget (e) est repris du formulaire "Budget". Les cellules sont protégées en écriture. Des modifications ne peuvent être apportées que dans le formulaire "Budget".</t>
  </si>
  <si>
    <t>Le concept sommaire permet de proposer des solutions et des procédés. Il aide à la prise de décisions.</t>
  </si>
  <si>
    <t>Le sommaire (b) est une aide. Il est possible d'enlever ou de rajouter des chapitres.</t>
  </si>
  <si>
    <t>En cliquant sur la flèche (a), un document Word avec les chapitres proposés s'ouvre.</t>
  </si>
  <si>
    <t>Le concept détaillé décrit le procédé et les résultats attendus. Il s'agit d'une sorte de cahier des charges détaillé et sert de base pour l'implémentation du projet.</t>
  </si>
  <si>
    <t>Ce document est une aide pour l'élaboration du rapport final. Tout comme le mandat, le rapport final doit être signé par le mandant.</t>
  </si>
  <si>
    <t>La liste déroulante (d) permet de qualifier le succès du projet (1 = oui, 2 = partiellement, 3 = non). Ces données sont reprises dans le formulaire "Mandat de projet".</t>
  </si>
  <si>
    <t>Management Summary</t>
  </si>
  <si>
    <t>Ausgangslage</t>
  </si>
  <si>
    <t>Projektorganisation und Meilensteine</t>
  </si>
  <si>
    <t>Grobbudget</t>
  </si>
  <si>
    <t>Mögliche Lösungsvorschläge</t>
  </si>
  <si>
    <t>Weiteres Vorgehen</t>
  </si>
  <si>
    <t>Anhang</t>
  </si>
  <si>
    <t>Das wichtigste auf max. einer halben Seite zusammenfassen:</t>
  </si>
  <si>
    <t>Wer ist Auftraggeber?</t>
  </si>
  <si>
    <t>Kurze Beschreibung der Problemstellung.</t>
  </si>
  <si>
    <t>Welches sind die Projektziele?</t>
  </si>
  <si>
    <t>Was sind die erwarteten Ergebnisse (Delivrable)?</t>
  </si>
  <si>
    <t>Welches sind die Erfolgsfaktoren?</t>
  </si>
  <si>
    <t>Welches die Risiken?</t>
  </si>
  <si>
    <t>Projektorganigramm?</t>
  </si>
  <si>
    <t>Wer arbeitet im Projekt mit? Wer ist wofür zuständig (Verantwortungen, Kompetenzen)?</t>
  </si>
  <si>
    <t>Welches sind die Meilensteine?</t>
  </si>
  <si>
    <t>Wie sieht der Grobplan aus?</t>
  </si>
  <si>
    <t>Wie wird über den Verlauf des Projektes informiert/kommuniziert?</t>
  </si>
  <si>
    <t>Interne Ressourcen (Anzahl Halbtage, evt. umrechnen in Frankenbeträgen)?</t>
  </si>
  <si>
    <t>Externe Kosten?</t>
  </si>
  <si>
    <t>Verschiedene Lösungsvarianten aufzeigen.</t>
  </si>
  <si>
    <t>Bewertung der Varianten (Vor- und Nachteile)?</t>
  </si>
  <si>
    <t>Vorschlag für eine Variante.</t>
  </si>
  <si>
    <t>Wie sieht das weitere Vorgehen aus? Vorschlag?</t>
  </si>
  <si>
    <t>Bis wann, muss was entschieden werden?</t>
  </si>
  <si>
    <t>Mindestens: Projektauftrag, Grobplan, Projektteam, Grobbudget</t>
  </si>
  <si>
    <t>Table des matières</t>
  </si>
  <si>
    <t>Inhaltsverzeichnis</t>
  </si>
  <si>
    <t>Situation de départ</t>
  </si>
  <si>
    <t>Organisation du projet et jalons</t>
  </si>
  <si>
    <t>Budget sommaire</t>
  </si>
  <si>
    <t>Solutions possibles</t>
  </si>
  <si>
    <t>Suite</t>
  </si>
  <si>
    <t>Annexes</t>
  </si>
  <si>
    <t>Situation de départ et données du problème ?</t>
  </si>
  <si>
    <t>Objectifs du projet ?</t>
  </si>
  <si>
    <t>Résultats attendus ?</t>
  </si>
  <si>
    <t>Proposition d'une solution ?</t>
  </si>
  <si>
    <t>Quelles sont les décisions à prendre par le mandant et jusqu'à quand ?</t>
  </si>
  <si>
    <t>Résumer l’essentiel sur max. une demi-page :</t>
  </si>
  <si>
    <t>Ausgangslage und Problemstellung?</t>
  </si>
  <si>
    <t>Projektziele?</t>
  </si>
  <si>
    <t>Erwartete Ergebnisse?</t>
  </si>
  <si>
    <t>Vorschlag einer Lösungsvariante?</t>
  </si>
  <si>
    <t>Worüber sollte der Auftraggeber entscheiden, bis wann?</t>
  </si>
  <si>
    <t>Qui est le mandant ?</t>
  </si>
  <si>
    <t>Brève description de la problématique.</t>
  </si>
  <si>
    <t>Quels sont les objectifs du projet ?</t>
  </si>
  <si>
    <t>Quels sont les résultats attendus (les délivrables) ?</t>
  </si>
  <si>
    <t xml:space="preserve">Quels sont les facteurs de succès ? </t>
  </si>
  <si>
    <t>Quels sont les risques ?</t>
  </si>
  <si>
    <t>Organigramme du projet ?</t>
  </si>
  <si>
    <t>Qui collabore au projet ? Qui assume quelles responsabilités et quelles compétences ?</t>
  </si>
  <si>
    <t>Quels sont les jalons ?</t>
  </si>
  <si>
    <t>Quelle est la planification sommaire ?</t>
  </si>
  <si>
    <t>Quelle est la stratégie d’information/de communication relative au projet ?</t>
  </si>
  <si>
    <t>Ressources internes (nombre de demi-journées / éventuellement en montants en francs) ?</t>
  </si>
  <si>
    <t>Coûts externes ?</t>
  </si>
  <si>
    <t>Proposer différentes solutions.</t>
  </si>
  <si>
    <t>Evaluation des solutions (avantages et inconvénients) ?</t>
  </si>
  <si>
    <t>Proposition d’une solution.</t>
  </si>
  <si>
    <t>Quelle est la suite du projet ? Proposition ?</t>
  </si>
  <si>
    <t>Quelles décisions doivent être prises pour quelle date ?</t>
  </si>
  <si>
    <t>Au moins : mandat de projet, plan sommaire, équipe de projet, budget sommaire.</t>
  </si>
  <si>
    <t xml:space="preserve"> Anhang</t>
  </si>
  <si>
    <t>MS Word Vorlage öffnen &gt;&gt;</t>
  </si>
  <si>
    <t>Organisation und Planung</t>
  </si>
  <si>
    <t>Umsetzung</t>
  </si>
  <si>
    <t>Erfolgsfaktoren und Risiken</t>
  </si>
  <si>
    <t>Qualitätssicherung und Controlling</t>
  </si>
  <si>
    <t>Fazit</t>
  </si>
  <si>
    <t>Das wichtigste auf max. einer Seite zusammenfassen:</t>
  </si>
  <si>
    <t>Was wurde bis jetzt gemacht? Stand? Probleme?</t>
  </si>
  <si>
    <t>Projektorganigramm? Projektpartner?</t>
  </si>
  <si>
    <t>Wie sieht der Detailplan aus? Wer macht was? Wann?</t>
  </si>
  <si>
    <t>Budget?</t>
  </si>
  <si>
    <t>Interne Ressourcen?</t>
  </si>
  <si>
    <t>Externe Ressourcen?</t>
  </si>
  <si>
    <t>(Basis = Vorgeschlagene Variante aus dem Grobkonzept)</t>
  </si>
  <si>
    <t>Wie ist das geplante Vorgehen?</t>
  </si>
  <si>
    <t>Wie wird umgesetzt?</t>
  </si>
  <si>
    <t>Welches sind die Risiken?</t>
  </si>
  <si>
    <t>Welche Massnahmen müssen zur Risikominimierung eingeleitet werden?</t>
  </si>
  <si>
    <t>Wie wird die Qualitätssicherung gemacht?</t>
  </si>
  <si>
    <t>Wie sieht das Controlling aus?</t>
  </si>
  <si>
    <t>Bis wann, muss was von wem entschieden werden?</t>
  </si>
  <si>
    <t>Welche Schlüsse können gezogen werden?</t>
  </si>
  <si>
    <t>Evt. persönliche Anmerkungen?</t>
  </si>
  <si>
    <t>Mindestens: Projektauftrag, Detailplan, Projektteam, Budget, Projektstand</t>
  </si>
  <si>
    <t xml:space="preserve"> Management Summary</t>
  </si>
  <si>
    <t>Meilensteine</t>
  </si>
  <si>
    <t>Vorgehen?</t>
  </si>
  <si>
    <t>Befunde/Lösungen?</t>
  </si>
  <si>
    <t>Was soll vom Auftraggeber aufgrund dieses Konzepts entschieden werden (z.B. Go/No Go)?</t>
  </si>
  <si>
    <t>Fazit?</t>
  </si>
  <si>
    <t>Organisation et planification</t>
  </si>
  <si>
    <t>Mise en pratique</t>
  </si>
  <si>
    <t>Facteurs de succès et risques</t>
  </si>
  <si>
    <t>Assurance de la qualité et controlling</t>
  </si>
  <si>
    <t>Conclusions</t>
  </si>
  <si>
    <t>Résumer l’essentiel sur max. une page :</t>
  </si>
  <si>
    <t>Jalons ?</t>
  </si>
  <si>
    <t>Démarche ?</t>
  </si>
  <si>
    <t>Résultats/solutions ?</t>
  </si>
  <si>
    <t>Que doit décider le mandant sur la base de ce concept (par ex. Go/No Go) ?</t>
  </si>
  <si>
    <t>Conclusions ?</t>
  </si>
  <si>
    <t>Qu’est-ce qui a été fait jusqu'à maintenant ? Etat actuel ? Problèmes ?</t>
  </si>
  <si>
    <t>Organigramme du projet ? Partenaires du projet ?</t>
  </si>
  <si>
    <t>Quelle est la planification détaillée ?  Qui fait quoi ? Quand ?</t>
  </si>
  <si>
    <t>Ressources internes ?</t>
  </si>
  <si>
    <t>Ressources externes ?</t>
  </si>
  <si>
    <t>(Base = solution proposée dans le concept sommaire)</t>
  </si>
  <si>
    <t>Quelle est la démarche prévue ?</t>
  </si>
  <si>
    <t>Comment est-elle mise en pratique ?</t>
  </si>
  <si>
    <t>Quels sont les risques ?</t>
  </si>
  <si>
    <t>Quelles sont les mesures à prendre pour minimiser les risques ?</t>
  </si>
  <si>
    <t>Comment l’assurance de la qualité est-celle mise en œuvre ?</t>
  </si>
  <si>
    <t>Quelle forme le controlling prend-il ?</t>
  </si>
  <si>
    <t>Qui doit prendre quelles décisions pour quand ?</t>
  </si>
  <si>
    <t>Quelles conclusions peuvent être tirées ?</t>
  </si>
  <si>
    <t>Commentaires personnels ?</t>
  </si>
  <si>
    <t>Au moins : mandat de projet, plan détaillé, équipe de projet, budget, état du projet.</t>
  </si>
  <si>
    <t>P R O J E K T A U F T R A G</t>
  </si>
  <si>
    <t>M A N D A T   D E   P R O J E T</t>
  </si>
  <si>
    <t>P L A N I F I C A T I O N    D É T A I L L É E</t>
  </si>
  <si>
    <t>D E T A I L P L A N U N G</t>
  </si>
  <si>
    <t xml:space="preserve"> P R O J E K T S T A N D</t>
  </si>
  <si>
    <t>E T A T  D U  P R O J E T</t>
  </si>
  <si>
    <t>S C H L U S S B E R I C H T</t>
  </si>
  <si>
    <t>R A P P O R T   F I N A L</t>
  </si>
  <si>
    <t>E Q U I P E  D E  P R O J E T</t>
  </si>
  <si>
    <t>P R O J E K T T E A M</t>
  </si>
  <si>
    <t>G R O B K O N Z E P T</t>
  </si>
  <si>
    <t>C O N C E P T   S O M M A I R E</t>
  </si>
  <si>
    <t>D E T A I L K O N Z E P T</t>
  </si>
  <si>
    <t>C O N C E P T  D É T A I L L É</t>
  </si>
  <si>
    <t xml:space="preserve">  Aujourd'hui</t>
  </si>
  <si>
    <t xml:space="preserve">  Heute</t>
  </si>
  <si>
    <t>S W O T - A N A L Y S E</t>
  </si>
  <si>
    <t>A N A L Y S E   S W O T</t>
  </si>
  <si>
    <t>Eintretenswahrscheinlichkeit</t>
  </si>
  <si>
    <t>Probabilité d'occurrence</t>
  </si>
  <si>
    <t>hoch</t>
  </si>
  <si>
    <t>élevée</t>
  </si>
  <si>
    <t>mittel</t>
  </si>
  <si>
    <t>moyenne</t>
  </si>
  <si>
    <t>gering</t>
  </si>
  <si>
    <t>faible</t>
  </si>
  <si>
    <t>Schadensausmass</t>
  </si>
  <si>
    <t>Étendue des dégâts</t>
  </si>
  <si>
    <t>Kein Handlungsbedarf</t>
  </si>
  <si>
    <t>Aucune action nécessaire</t>
  </si>
  <si>
    <t>Handlungsbedarf</t>
  </si>
  <si>
    <t>Action nécessaire</t>
  </si>
  <si>
    <t>Akuter Handlungsbedarf</t>
  </si>
  <si>
    <t>Action urgente</t>
  </si>
  <si>
    <t>Nr.</t>
  </si>
  <si>
    <t>No.</t>
  </si>
  <si>
    <t>Risiko</t>
  </si>
  <si>
    <t>Risque</t>
  </si>
  <si>
    <t>Auswirkungen</t>
  </si>
  <si>
    <t>Impact</t>
  </si>
  <si>
    <t>Eintretens-wahrscheinlich-keit</t>
  </si>
  <si>
    <t>Schadens-ausmass</t>
  </si>
  <si>
    <t>Étendue des dommages</t>
  </si>
  <si>
    <t>Trend</t>
  </si>
  <si>
    <t>Ten-
dance</t>
  </si>
  <si>
    <t>Mögliche Massnahmen</t>
  </si>
  <si>
    <t>Mesures possibles</t>
  </si>
  <si>
    <t>Status</t>
  </si>
  <si>
    <t>Statut</t>
  </si>
  <si>
    <t>Ausmass der Auswirkungen</t>
  </si>
  <si>
    <t>Étendue de l'impact</t>
  </si>
  <si>
    <t>M A C H B A R K E I T S S T U D I E</t>
  </si>
  <si>
    <t>E T U D E   D E   F A I S A B I L I T É</t>
  </si>
  <si>
    <t>Technische Machbarkeit</t>
  </si>
  <si>
    <t>Wirtschaftliche Machbarkeit</t>
  </si>
  <si>
    <t>Ressourcen und Zeit</t>
  </si>
  <si>
    <t>Organisatorische Machbarkeit</t>
  </si>
  <si>
    <t>Rechtliche Machbarkeit</t>
  </si>
  <si>
    <t>Faisabilité organisationnelle</t>
  </si>
  <si>
    <t>Faisabilité économique</t>
  </si>
  <si>
    <t>Faisabilité technique</t>
  </si>
  <si>
    <t>Ressources et temps</t>
  </si>
  <si>
    <t>Faisabilité juridique</t>
  </si>
  <si>
    <t>Bezeichnung</t>
  </si>
  <si>
    <t>Désignation</t>
  </si>
  <si>
    <t>Gefahren-grad</t>
  </si>
  <si>
    <t>Degré de danger</t>
  </si>
  <si>
    <t>Durchschnitt</t>
  </si>
  <si>
    <t>Moyenne</t>
  </si>
  <si>
    <t>Impact sur le projet</t>
  </si>
  <si>
    <t>Einfluss auf das Projekt</t>
  </si>
  <si>
    <t>A N A L Y S E   D U   R I S Q U E</t>
  </si>
  <si>
    <t>R I S I K O A N A L Y S E</t>
  </si>
  <si>
    <t>Verschiedenes</t>
  </si>
  <si>
    <t>Divers</t>
  </si>
  <si>
    <t>P R O J E K T M A N A G E M E N T</t>
  </si>
  <si>
    <t>Italiano</t>
  </si>
  <si>
    <t>English</t>
  </si>
  <si>
    <t>contact info@2imanagement.ch</t>
  </si>
  <si>
    <t>s1</t>
  </si>
  <si>
    <t>w1</t>
  </si>
  <si>
    <t>s2</t>
  </si>
  <si>
    <t>w2</t>
  </si>
  <si>
    <t>s3</t>
  </si>
  <si>
    <t>w3</t>
  </si>
  <si>
    <t>s4</t>
  </si>
  <si>
    <t>w4</t>
  </si>
  <si>
    <t>s5</t>
  </si>
  <si>
    <t>w5</t>
  </si>
  <si>
    <t>s6</t>
  </si>
  <si>
    <t>w6</t>
  </si>
  <si>
    <t>s7</t>
  </si>
  <si>
    <t>w7</t>
  </si>
  <si>
    <t>s8</t>
  </si>
  <si>
    <t>w8</t>
  </si>
  <si>
    <t>s9</t>
  </si>
  <si>
    <t>w9</t>
  </si>
  <si>
    <t>s10</t>
  </si>
  <si>
    <t>w10</t>
  </si>
  <si>
    <t>s11</t>
  </si>
  <si>
    <t>w11</t>
  </si>
  <si>
    <t>s12</t>
  </si>
  <si>
    <t>w12</t>
  </si>
  <si>
    <t>s13</t>
  </si>
  <si>
    <t>w13</t>
  </si>
  <si>
    <t>s14</t>
  </si>
  <si>
    <t>w14</t>
  </si>
  <si>
    <t>s15</t>
  </si>
  <si>
    <t>w15</t>
  </si>
  <si>
    <t>s16</t>
  </si>
  <si>
    <t>w16</t>
  </si>
  <si>
    <t>s17</t>
  </si>
  <si>
    <t>w17</t>
  </si>
  <si>
    <t>s18</t>
  </si>
  <si>
    <t>w18</t>
  </si>
  <si>
    <t>o1</t>
  </si>
  <si>
    <t>t1</t>
  </si>
  <si>
    <t>o2</t>
  </si>
  <si>
    <t>t2</t>
  </si>
  <si>
    <t>o3</t>
  </si>
  <si>
    <t>t3</t>
  </si>
  <si>
    <t>o4</t>
  </si>
  <si>
    <t>t4</t>
  </si>
  <si>
    <t>o5</t>
  </si>
  <si>
    <t>t5</t>
  </si>
  <si>
    <t>o6</t>
  </si>
  <si>
    <t>t6</t>
  </si>
  <si>
    <t>o7</t>
  </si>
  <si>
    <t>t7</t>
  </si>
  <si>
    <t>o8</t>
  </si>
  <si>
    <t>t8</t>
  </si>
  <si>
    <t>o9</t>
  </si>
  <si>
    <t>t9</t>
  </si>
  <si>
    <t>o10</t>
  </si>
  <si>
    <t>t10</t>
  </si>
  <si>
    <t>o11</t>
  </si>
  <si>
    <t>t11</t>
  </si>
  <si>
    <t>o12</t>
  </si>
  <si>
    <t>t12</t>
  </si>
  <si>
    <t>o13</t>
  </si>
  <si>
    <t>t13</t>
  </si>
  <si>
    <t>o14</t>
  </si>
  <si>
    <t>t14</t>
  </si>
  <si>
    <t>o15</t>
  </si>
  <si>
    <t>t15</t>
  </si>
  <si>
    <t>o16</t>
  </si>
  <si>
    <t>t16</t>
  </si>
  <si>
    <t>o17</t>
  </si>
  <si>
    <t>t17</t>
  </si>
  <si>
    <t>o18</t>
  </si>
  <si>
    <t>t18</t>
  </si>
  <si>
    <t>Mettre en œuvre le concept détaillé</t>
  </si>
  <si>
    <t>Ouvrir modèle en MS Word &gt;&gt;</t>
  </si>
  <si>
    <t> Mandato del progetto</t>
  </si>
  <si>
    <t> Team del progetto</t>
  </si>
  <si>
    <t> Pianificazione sommaria</t>
  </si>
  <si>
    <t> Progetto sommario</t>
  </si>
  <si>
    <t> Progetto dettagliato</t>
  </si>
  <si>
    <t> Stato del progetto</t>
  </si>
  <si>
    <t> Rapporto finale</t>
  </si>
  <si>
    <t> Messaggi di errore</t>
  </si>
  <si>
    <t>Garanzia della qualità e controlling </t>
  </si>
  <si>
    <t> Prima di cominciare</t>
  </si>
  <si>
    <t> Fasi iniziali</t>
  </si>
  <si>
    <t> Menu “Gestione del progetto”</t>
  </si>
  <si>
    <t> Budget del progetto</t>
  </si>
  <si>
    <t xml:space="preserve"> Pianificazione dettagliata </t>
  </si>
  <si>
    <t> Per il livello di sicurezza delle macro scegliere “attivare tutte le macro” (File-Opzioni-Centro di sicurezza)</t>
  </si>
  <si>
    <t> Il pulsante “Home” nell’angolo superiore sinistro consente di tornare al menu.</t>
  </si>
  <si>
    <t> In alto a destra è possibile cambiare la lingua in qualunque momento.</t>
  </si>
  <si>
    <t> Le linguette possono essere mostrate o nascoste nel menu in alto a destra (+/-).</t>
  </si>
  <si>
    <t> Tutte le linguette sono protette in sola lettura per evitare di cancellare le formule o i contenuti per errore.</t>
  </si>
  <si>
    <t> Consigliamo di lasciare sempre attiva la protezione in sola lettura.</t>
  </si>
  <si>
    <t> Questo tool del progetto è soltanto un aiuto. Non può prendere le decisioni al posto del responsabile del progetto.</t>
  </si>
  <si>
    <t xml:space="preserve"> Questo programma è stato realizzato in Excel. Consigliamo di eseguire salvataggi e backup periodici. </t>
  </si>
  <si>
    <t> Si prega di rispettare il lavoro dell’autore e di non diffondere il programma senza autorizzazione.</t>
  </si>
  <si>
    <t> Il tasto F1 consente di aprire la guida Excel.</t>
  </si>
  <si>
    <t> Ogni progetto comprende almeno 5 fasi: inizializzazione, pianificazione, ideazione, realizzazione e conclusione (a).</t>
  </si>
  <si>
    <t> Queste cinque fasi non sono lineari, bensì iterative, ossia è possibile tornare indietro in qualunque momento oppure saltare una fase.</t>
  </si>
  <si>
    <t> Dopo ogni fase il committente deve dare luce verde (decisione Go/NoGo) per la fase successiva.</t>
  </si>
  <si>
    <t> Alla fine di ogni fase devono essere generati almeno 5 documenti: mandato, pianificazione dettagliata, progetto dettagliato, stato del progetto e rapporto finale (b).</t>
  </si>
  <si>
    <t> Il mandato e il rapporto finale devono essere firmati dal committente e dal responsabile del progetto.</t>
  </si>
  <si>
    <t> Nell’allegato figurano almeno due documenti: team e budget del progetto</t>
  </si>
  <si>
    <t> Per rilevare i dati vi consigliamo l’ordine seguente:</t>
  </si>
  <si>
    <t> 1.Modulo “Team del progetto”</t>
  </si>
  <si>
    <t> 2.Modulo “Mandato” (firmato dal committente e dal responsabile del progetto)</t>
  </si>
  <si>
    <t> 3.Modulo “Budget”</t>
  </si>
  <si>
    <t> 4.Modulo “Progetto sommario”</t>
  </si>
  <si>
    <t> 5.Modulo “Progetto dettagliato”</t>
  </si>
  <si>
    <t> 6.Modulo “Stato del progetto (aggiornato ogni mese)</t>
  </si>
  <si>
    <t> 7.Modulo “Rapporto finale”</t>
  </si>
  <si>
    <t> Il mandato del progetto è uno dei documenti principali. Qui sono definiti gli obiettivi, il budget e le pietre miliari del progetto.</t>
  </si>
  <si>
    <t> Il pulsante “Home” in alto a sinistra consente di tornare al menu (a).</t>
  </si>
  <si>
    <t> Vi consigliamo di compilare prima di tutto il modulo “Team del progetto”. I membri del team figurano così automaticamente nei rispettivi elenchi (a tendina, ad es. scelta del responsabile del progetto (c)).</t>
  </si>
  <si>
    <t> Se non è indicato diversamente, nel campo “modificato il” figura sempre la data del giorno (c).</t>
  </si>
  <si>
    <t> Su ogni barra del titolo (d) lo stato è indicato a destra (verde, arancione, rosso). Questo stato è ripreso nel modulo “Stato del progetto”.</t>
  </si>
  <si>
    <t> Il budget è ripreso dal modulo “Budget” (e). Le celle sono protette in sola lettura. Le modifiche possono essere eseguite soltanto nel modulo “Budget”.</t>
  </si>
  <si>
    <t> L’impiego delle risorse è raffigurato in % con una barra (f). I calcoli sono eseguiti nel modulo “Budget”.</t>
  </si>
  <si>
    <t> Le pietre miliari (Go/NoGo) sono definite dal committente (g) e sono riprese automaticamente nel modulo “Pianificazione dettagliata”.</t>
  </si>
  <si>
    <t> Importante! Il mandato del progetto dovrebbe essere firmato dal committente. Ciò crea una base di chiarezza e fiducia.</t>
  </si>
  <si>
    <t> In questo modulo figurano tutti i membri del progetto (d).</t>
  </si>
  <si>
    <t> Il pulsante “Home” nell’angolo in alto a sinistra consente di tornare al menu (a).</t>
  </si>
  <si>
    <t> La lingua può essere modificata in qualunque momento in alto a destra (b).</t>
  </si>
  <si>
    <t> L'intestazione (c) è ripresa dal modulo “Stato del progetto”. Eventuali modifiche possono essere apportate solo su questo modulo.</t>
  </si>
  <si>
    <t> Questo elenco serve come base per gli elenchi a tendina (dropdown) in altri documenti (mandato del progetto, pianificazione sommaria, pianificazione dettagliata).</t>
  </si>
  <si>
    <t> I totali sono ripresi nei moduli “Mandato del progetto”, “Stato del progetto” e “Rapporto finale”.</t>
  </si>
  <si>
    <t> Le spese per il personale sono riprese dal modulo “Team del progetto” (c). Eventuali modifiche possono essere apportate solo su questo modulo.</t>
  </si>
  <si>
    <t> Il presente modulo aiuta nella pianificazione sommaria (e). Serve come base per la discussione relativa al mandato.</t>
  </si>
  <si>
    <t> Questo campo indica lo stato di avanzamento del progetto (1  = realizzato, 2 = in corso, 3 = non realizzato).</t>
  </si>
  <si>
    <t> Qui sono immesse le ore necessarie per svolgere il lavoro.</t>
  </si>
  <si>
    <t> In questa colonna il programma calcola il numero di giorni del progetto (sabati e domeniche esclusi).</t>
  </si>
  <si>
    <t> Nell’elenco a tendina (d) è possibile scegliere le sigle dei responsabili. Questo elenco può essere modificato solo nel modulo “Team del progetto”.</t>
  </si>
  <si>
    <t> Il presente modulo serve alla pianificazione dettagliata del progetto.</t>
  </si>
  <si>
    <t> Questo campo indica lo stato di avanzamento del progetto (1  = realizzato, 2 = in corso, 3 = non realizzato). Insieme con il numero delle ore di lavoro l’avanzamento (c) è calcolato in percentuale e rappresentato con una barra.</t>
  </si>
  <si>
    <t> Qui sono immesse le ore necessarie per svolgere il lavoro (un giorno di lavoro = 8 ore).</t>
  </si>
  <si>
    <t> I campi delle righe 1-8 (e) sono protetti in sola lettura. Il loro contenuto è ripreso automaticamente dal modulo “Mandato del progetto”. Eventuali modifiche possono essere apportate solo su questo modulo.</t>
  </si>
  <si>
    <t> I giorni immessi (inizio-fine) sono raffigurati in un diagramma di Gantt in blu o in rosso (pietre miliari) (f).</t>
  </si>
  <si>
    <t> L’elenco a tendina (d) consente di registrare lo stato del progetto (1 = si svolge come previsto, 2 = da tenere sotto controllo, 3 = critico). Questi dati sono ripresi dal modulo “Mandato del progetto”.</t>
  </si>
  <si>
    <t> L’indice (b) serve come aiuto. È possibile aggiungere o togliere capitoli.</t>
  </si>
  <si>
    <t> Cliccando sulla freccia (a) si apre un documento Word con i capitoli proposti.</t>
  </si>
  <si>
    <t> Il presente documento aiuta  a redigere il rapporto finale. Così come il mandato del progetto, anche il rapporto finale dovrebbe essere firmato dal committente.</t>
  </si>
  <si>
    <t> L’elenco a tendina (d) consente di quantificare il successo del progetto (1=sì, 2=in parte, 3=no). Questi dati sono ripresi anche nel modulo “Mandato del progetto”.</t>
  </si>
  <si>
    <t> Il budget (e) è ripreso dal modulo “Budget”. Le celle sono protette in sola lettura. Eventuali modifiche possono essere apportate solo al modulo “Budget”.</t>
  </si>
  <si>
    <t>No. de projet :</t>
  </si>
  <si>
    <t>Reale</t>
  </si>
  <si>
    <t>S T A T O   D E L   P R O G E T T O</t>
  </si>
  <si>
    <t>P I A N I F I C A Z I O N E   D E T T A G L I A T A</t>
  </si>
  <si>
    <t>M A N D A T O   D E L   P R O G E T T O</t>
  </si>
  <si>
    <t>G E S T I O N E   D I   P R O G E T T I</t>
  </si>
  <si>
    <t>R A P P O R T O   F I N A LE</t>
  </si>
  <si>
    <t>T E A M   D E L   P R O G E T T O</t>
  </si>
  <si>
    <t> G U I D A</t>
  </si>
  <si>
    <t>A N A L I S I   S W O T</t>
  </si>
  <si>
    <t>A N A L I S I   D E L   R I S C H I O</t>
  </si>
  <si>
    <t>S T U D I O   D I   F A T T I B I L I T À</t>
  </si>
  <si>
    <t>Lo stato di avanzamento del progetto è raffigurato in % con una barra (d). Il calcolo dipende dai lavori svolti nella pianificazione dettagliata.</t>
  </si>
  <si>
    <t>Il budget (e) è ripreso dal modulo “Budget”. Le celle sono protette in sola lettura. Eventuali modifiche possono essere apportate solo nel modulo “Budget”.</t>
  </si>
  <si>
    <t>Nel progetto sommario sono elaborate soluzioni e procedimenti possibili. Serve come base per decidere come procedere.</t>
  </si>
  <si>
    <t>L’indice (b) serve come aiuto. È possibile aggiungere o togliere capitoli.</t>
  </si>
  <si>
    <t>Cliccando sulla freccia (a) si apre un documento Word con i capitoli proposti.</t>
  </si>
  <si>
    <t>Il progetto dettagliato descrive la procedura esatta e i risultati attesi. Questa specie di mansionario dettagliato serve come base per la realizzazione del progetto.</t>
  </si>
  <si>
    <t>Il controllo dello stato del progetto è un altro strumento importante per la gestione del progetto. Lo stato del progetto viene registrato una volta al mese in questo modulo, che serve come base di discussione con il committente e il team del progetto.</t>
  </si>
  <si>
    <t>Probabilità di occorrenza</t>
  </si>
  <si>
    <t>Elevata</t>
  </si>
  <si>
    <t>Media</t>
  </si>
  <si>
    <t>Bassa</t>
  </si>
  <si>
    <t>Opportunità</t>
  </si>
  <si>
    <t>Entità dei danni</t>
  </si>
  <si>
    <t>Nessun intervento necessario</t>
  </si>
  <si>
    <t>Intervento necessario</t>
  </si>
  <si>
    <t>Intervento urgente</t>
  </si>
  <si>
    <t>N°</t>
  </si>
  <si>
    <t>Rischio</t>
  </si>
  <si>
    <t>Effetti</t>
  </si>
  <si>
    <t>Provvedimenti possibili</t>
  </si>
  <si>
    <t>Entità degli effetti</t>
  </si>
  <si>
    <t>Ten-
denza</t>
  </si>
  <si>
    <t>Fattibilità organizzativa</t>
  </si>
  <si>
    <t>Fattibilità economica</t>
  </si>
  <si>
    <t>Fattibilità tecnica</t>
  </si>
  <si>
    <t>Risorse e tempo</t>
  </si>
  <si>
    <t>Fattibilità giuridica</t>
  </si>
  <si>
    <t>Nome</t>
  </si>
  <si>
    <t>Grado di pericolo</t>
  </si>
  <si>
    <t>Impatto sul progetto</t>
  </si>
  <si>
    <t>Inizializzazione</t>
  </si>
  <si>
    <t>Pianificazione</t>
  </si>
  <si>
    <t>Realizzazione</t>
  </si>
  <si>
    <t>Conclusione</t>
  </si>
  <si>
    <t>Sommario</t>
  </si>
  <si>
    <t>Dettaglio</t>
  </si>
  <si>
    <t>Analisi del problema</t>
  </si>
  <si>
    <t>Mandato del progetto</t>
  </si>
  <si>
    <t>Team del progetto</t>
  </si>
  <si>
    <t>Pianificazione sommaria</t>
  </si>
  <si>
    <t>Definire i sottoprogetti</t>
  </si>
  <si>
    <t>Definire le responsabilità</t>
  </si>
  <si>
    <t>Definizione delle interfacce</t>
  </si>
  <si>
    <t>Definizione dei lavori</t>
  </si>
  <si>
    <t>Pianificazione dettagliata</t>
  </si>
  <si>
    <t>Progetto sommario</t>
  </si>
  <si>
    <t>Progetto sommario Go/NoGo</t>
  </si>
  <si>
    <t>Progetto dettagliato</t>
  </si>
  <si>
    <t>Attuare il progetto dettagliato</t>
  </si>
  <si>
    <t>Monitoraggio del progetto</t>
  </si>
  <si>
    <t>Assicurare i risultati parziali</t>
  </si>
  <si>
    <t>Aggiornare la pianificazione</t>
  </si>
  <si>
    <t>Informare il committente</t>
  </si>
  <si>
    <t>Stato del progetto</t>
  </si>
  <si>
    <t>Rapporto finale</t>
  </si>
  <si>
    <t>Chiusura del progetto</t>
  </si>
  <si>
    <t>Assicurare i risultati</t>
  </si>
  <si>
    <t>Mandato</t>
  </si>
  <si>
    <t>Progetto</t>
  </si>
  <si>
    <t>Stato</t>
  </si>
  <si>
    <t>Numero di progetto:</t>
  </si>
  <si>
    <t>Inizio:</t>
  </si>
  <si>
    <t>Fine:</t>
  </si>
  <si>
    <t>Nome del progetto:</t>
  </si>
  <si>
    <t>Committente:</t>
  </si>
  <si>
    <t>Capoprogetto:</t>
  </si>
  <si>
    <t>Reparto:</t>
  </si>
  <si>
    <t>modificato il:</t>
  </si>
  <si>
    <t>Sostituto:</t>
  </si>
  <si>
    <t>Obiettivo strategico</t>
  </si>
  <si>
    <t>Obiettivi del progetto (SMART = specifico, misurabile, accettabile, realistico, tempificato)</t>
  </si>
  <si>
    <t>Budget / Risorse / Persone</t>
  </si>
  <si>
    <t>Spese per il personale</t>
  </si>
  <si>
    <t>v. dettaglio “Team del progetto”</t>
  </si>
  <si>
    <t>Diversi 1:</t>
  </si>
  <si>
    <t>v. dettaglio “Budget del progetto (interno)”</t>
  </si>
  <si>
    <t>Diversi 2:</t>
  </si>
  <si>
    <t>v. dettaglio “Budget del progetto (esterno)”</t>
  </si>
  <si>
    <t>Diversi 3:</t>
  </si>
  <si>
    <t>Quando?</t>
  </si>
  <si>
    <t>Che cosa?</t>
  </si>
  <si>
    <t>Chi?</t>
  </si>
  <si>
    <t>Approvato?</t>
  </si>
  <si>
    <t>Osservazioni/Allegati</t>
  </si>
  <si>
    <t>Discutere il mandato e farlo firmare dal committente</t>
  </si>
  <si>
    <t>Allestita la pianificazione dettagliata e Go/No Go  del committente</t>
  </si>
  <si>
    <t>Allestito il progetto sommario e Go/No Go  del/della committente</t>
  </si>
  <si>
    <t>Allestito il progetto dettagliato e Go/No Go del/della  committente</t>
  </si>
  <si>
    <t>Rapporto intermedio mensile all’attenzione del/della committente</t>
  </si>
  <si>
    <t>Rapporto finale all’attenzione del/della committente</t>
  </si>
  <si>
    <t>Data</t>
  </si>
  <si>
    <t>Firma del/della committente</t>
  </si>
  <si>
    <t>Firma del/della responsabile di progetto</t>
  </si>
  <si>
    <t>Settimana</t>
  </si>
  <si>
    <t>Inizio</t>
  </si>
  <si>
    <t>Fine</t>
  </si>
  <si>
    <t>Ore di lavoro</t>
  </si>
  <si>
    <t>Giorni di lavoro (8 ore)</t>
  </si>
  <si>
    <t>FASE D‘INIZIALIZZAZIONE</t>
  </si>
  <si>
    <t>FASE DI PIANIFICAZIONE</t>
  </si>
  <si>
    <t>FASE DI REALIZZAZIONE</t>
  </si>
  <si>
    <t>FASE CONCLUSIVA</t>
  </si>
  <si>
    <t>Sì</t>
  </si>
  <si>
    <t>FASE DI IDEAZIONE</t>
  </si>
  <si>
    <t>Diversi</t>
  </si>
  <si>
    <t>Ideazione</t>
  </si>
  <si>
    <t>Selezionare</t>
  </si>
  <si>
    <t>Oggi</t>
  </si>
  <si>
    <t>Filtro:</t>
  </si>
  <si>
    <t>In %</t>
  </si>
  <si>
    <t>Valutazione generale (1 = si svolge come previsto; 2 = da tenere sotto controllo; 3 = critico)</t>
  </si>
  <si>
    <t>Progetto globale</t>
  </si>
  <si>
    <t>Budget/Risorse</t>
  </si>
  <si>
    <t>Qualità/Obiettivi</t>
  </si>
  <si>
    <t>Scadenze/Pianificaz.</t>
  </si>
  <si>
    <t>Si svolge come previsto</t>
  </si>
  <si>
    <t>Critico</t>
  </si>
  <si>
    <t>Da tenere sotto controllo</t>
  </si>
  <si>
    <t>Osservazioni</t>
  </si>
  <si>
    <t>PIANIFICAZIONE</t>
  </si>
  <si>
    <t>SITUAZIONE REALE</t>
  </si>
  <si>
    <t>Il progetto ha avuto esito positivo?</t>
  </si>
  <si>
    <t>Motivazione:</t>
  </si>
  <si>
    <t>Tutti gli obiettivi sono stati raggiunti?</t>
  </si>
  <si>
    <t>In parte</t>
  </si>
  <si>
    <t>Il budget è stato rispettato?</t>
  </si>
  <si>
    <t>No</t>
  </si>
  <si>
    <t>Cognome</t>
  </si>
  <si>
    <t>Sigla</t>
  </si>
  <si>
    <t>Mail</t>
  </si>
  <si>
    <t>Telefono</t>
  </si>
  <si>
    <t>Assenze/Osservazioni</t>
  </si>
  <si>
    <t>Funzione</t>
  </si>
  <si>
    <t>Titolo</t>
  </si>
  <si>
    <t>Prezzo unitario</t>
  </si>
  <si>
    <t>Quant.</t>
  </si>
  <si>
    <t>Costi (interni)</t>
  </si>
  <si>
    <t>Si prega di immettere la data dell’inizio del progetto nel mandato!</t>
  </si>
  <si>
    <t>Indice</t>
  </si>
  <si>
    <t>Situazione iniziale</t>
  </si>
  <si>
    <t>Organizzazione del progetto e pietre miliari</t>
  </si>
  <si>
    <t>Budget sommario</t>
  </si>
  <si>
    <t>Soluzioni possibili</t>
  </si>
  <si>
    <t>Continuazione</t>
  </si>
  <si>
    <t>Allegato</t>
  </si>
  <si>
    <t>Aprire modello in MS Word</t>
  </si>
  <si>
    <t>Sintetizzare l’essenziale al max. su mezza pagina:</t>
  </si>
  <si>
    <t>Situazione iniziale e problematica?</t>
  </si>
  <si>
    <t>Obiettivi del progetto?</t>
  </si>
  <si>
    <t>Risultati attesi?</t>
  </si>
  <si>
    <t>Proposta di una soluzione?</t>
  </si>
  <si>
    <t>Che cosa deve decidere il committente ed entro quando?</t>
  </si>
  <si>
    <t>Chi è il committente?</t>
  </si>
  <si>
    <t>Breve descrizione della problematica.</t>
  </si>
  <si>
    <t>Quali sono gli obiettivi del progetto?</t>
  </si>
  <si>
    <t>Quali sono i risultati attesi (plausibili)?</t>
  </si>
  <si>
    <t>Quali sono i fattori di successo?</t>
  </si>
  <si>
    <t>Quali sono i rischi?</t>
  </si>
  <si>
    <t>Organigramma del progetto?</t>
  </si>
  <si>
    <t>Chi partecipa al progetto? Chi si assume le responsabilità e quali (responsabilità, competenze)?</t>
  </si>
  <si>
    <t>Quali sono le pietre miliari?</t>
  </si>
  <si>
    <t>Come si presenta la pianificazione sommaria?</t>
  </si>
  <si>
    <t>Qual è la strategia di informazione/comunicazione sullo svolgimento del progetto?</t>
  </si>
  <si>
    <t>Risorse interne (numero di mezze giornate, ev. calcolare gli importi in franchi)?</t>
  </si>
  <si>
    <t>Costi esterni?</t>
  </si>
  <si>
    <t>Proporre diverse soluzioni.</t>
  </si>
  <si>
    <t>Valutazione delle varianti (vantaggi e svantaggi)?</t>
  </si>
  <si>
    <t>Proposta di una variante</t>
  </si>
  <si>
    <t>Come continua il progetto? Proposta?</t>
  </si>
  <si>
    <t>Entro quando devono essere prese le decisioni e quali?</t>
  </si>
  <si>
    <t>Minimo: mandato del progetto, pianificazione sommaria, team del progetto, budget sommario</t>
  </si>
  <si>
    <t>Organizzazione e pianificazione</t>
  </si>
  <si>
    <t>Risorse</t>
  </si>
  <si>
    <t>Attuazione</t>
  </si>
  <si>
    <t>Fattori di successo e rischi</t>
  </si>
  <si>
    <t>Garanzia della qualità e controlling</t>
  </si>
  <si>
    <t>Sintetizzare l’essenziale su max. una pagina</t>
  </si>
  <si>
    <t>Pietre miliari</t>
  </si>
  <si>
    <t>Procedimento?</t>
  </si>
  <si>
    <t>Esiti/Soluzioni?</t>
  </si>
  <si>
    <t>Che cosa deve decidere il committente sulla base di questo progetto (ad es. Go/No Go)?</t>
  </si>
  <si>
    <t>Conclusione?</t>
  </si>
  <si>
    <t>Breve descrizione della problematica</t>
  </si>
  <si>
    <t>Che cosa è stato fatto sinora? Stato attuale? Problemi?</t>
  </si>
  <si>
    <t>Organigramma del progetto? Partner del progetto?</t>
  </si>
  <si>
    <t>Chi collabora al progetto? Chi è responsabile di che cosa (responsabilità, competenze)?</t>
  </si>
  <si>
    <t>Come si presenta la pianificazione dettagliata? Chi fa che cosa? Quando?</t>
  </si>
  <si>
    <t>Qual è la strategia di informazione/comunicazione relativa al progetto?</t>
  </si>
  <si>
    <t>Risorse interne?</t>
  </si>
  <si>
    <t>Risorse esterne?</t>
  </si>
  <si>
    <t>(Base = variante proposta nel progetto sommario)</t>
  </si>
  <si>
    <t>Qual è il procedimento previsto?</t>
  </si>
  <si>
    <t>Come viene attuato?</t>
  </si>
  <si>
    <t>Quali misure devono essere adottate per minimizzare i rischi?</t>
  </si>
  <si>
    <t>Come viene realizzata la garanzia della qualità?</t>
  </si>
  <si>
    <t>Come si articola il controlling?</t>
  </si>
  <si>
    <t>Chi deve decidere che cosa ed entro quando?</t>
  </si>
  <si>
    <t>Quali conclusioni possono essere tratte?</t>
  </si>
  <si>
    <t>Osservazioni personali?</t>
  </si>
  <si>
    <t>Minimo: mandato del progetto, pianificazione dettagliata, team del progetto, budget, stato del progetto</t>
  </si>
  <si>
    <t>C O N C E T T O   D E T T A G L I A T O</t>
  </si>
  <si>
    <t>C O N C E T T O   S O M M A R I O</t>
  </si>
  <si>
    <t>Planning</t>
  </si>
  <si>
    <t>Implementation</t>
  </si>
  <si>
    <t>Conclusion</t>
  </si>
  <si>
    <t>Rough</t>
  </si>
  <si>
    <t>Problem analysis</t>
  </si>
  <si>
    <t>SWOT analysis</t>
  </si>
  <si>
    <t>Project charter</t>
  </si>
  <si>
    <t>Project team</t>
  </si>
  <si>
    <t>Rough planning</t>
  </si>
  <si>
    <t>Define sub-projects</t>
  </si>
  <si>
    <t>Determine responsibilities</t>
  </si>
  <si>
    <t>Determine interfaces</t>
  </si>
  <si>
    <t>Determine working packages</t>
  </si>
  <si>
    <t>Detailed planning</t>
  </si>
  <si>
    <t>Rough concept</t>
  </si>
  <si>
    <t>Go/NoGo rough concept</t>
  </si>
  <si>
    <t>Detailed concept</t>
  </si>
  <si>
    <t>Implement detailed concept</t>
  </si>
  <si>
    <t>Project monitoring</t>
  </si>
  <si>
    <t>Ensure partial results</t>
  </si>
  <si>
    <t>Update planning activities</t>
  </si>
  <si>
    <t>Inform client</t>
  </si>
  <si>
    <t>Project status</t>
  </si>
  <si>
    <t>Final report</t>
  </si>
  <si>
    <t>Project termination</t>
  </si>
  <si>
    <t>Ensure results</t>
  </si>
  <si>
    <t>P R O J E C T   C H A R T E R</t>
  </si>
  <si>
    <t>Project number:</t>
  </si>
  <si>
    <t>Start:</t>
  </si>
  <si>
    <t>Finish:</t>
  </si>
  <si>
    <t>Project title:</t>
  </si>
  <si>
    <t>Client:</t>
  </si>
  <si>
    <t>Project manager:</t>
  </si>
  <si>
    <t>Department:</t>
  </si>
  <si>
    <t>Modified on:</t>
  </si>
  <si>
    <t>Deputy:</t>
  </si>
  <si>
    <t>Strategic goal:</t>
  </si>
  <si>
    <t>Project goals (SMART = specific, measurable, attainable, relevant, time-bound)</t>
  </si>
  <si>
    <t>Budget / Resources / Persons</t>
  </si>
  <si>
    <t>Personnel costs</t>
  </si>
  <si>
    <t>Compare detail project team</t>
  </si>
  <si>
    <t>Diverse 1:</t>
  </si>
  <si>
    <t>Compare project budget (internal)</t>
  </si>
  <si>
    <t>Diverse 2:</t>
  </si>
  <si>
    <t>Compare detail project budget (external)</t>
  </si>
  <si>
    <t>Diverse 3:</t>
  </si>
  <si>
    <t>When?</t>
  </si>
  <si>
    <t>What?</t>
  </si>
  <si>
    <t>Who?</t>
  </si>
  <si>
    <t>Approved?</t>
  </si>
  <si>
    <t xml:space="preserve">Discuss project charter and have it signed by client </t>
  </si>
  <si>
    <t>Detailed planning drawn up and Go/NoGo from client</t>
  </si>
  <si>
    <t>Rough concept drawn up and Go/NoGo from client</t>
  </si>
  <si>
    <t>Detailed concept drawn up and Go/NoGo from client</t>
  </si>
  <si>
    <t>Monthly interim report to client</t>
  </si>
  <si>
    <t>Final report to client</t>
  </si>
  <si>
    <t>Client signature</t>
  </si>
  <si>
    <t>Project manager signature</t>
  </si>
  <si>
    <t>Week</t>
  </si>
  <si>
    <t>Start</t>
  </si>
  <si>
    <t>Finish</t>
  </si>
  <si>
    <t>Working hours</t>
  </si>
  <si>
    <t>Working days</t>
  </si>
  <si>
    <t>INITIALISATION STAGE</t>
  </si>
  <si>
    <t>PLANNING STAGE</t>
  </si>
  <si>
    <t>CONCEPTUAL STAGE</t>
  </si>
  <si>
    <t xml:space="preserve">IMPLEMENTATION STAGE </t>
  </si>
  <si>
    <t>CONCLUSION STAGE</t>
  </si>
  <si>
    <t>Yes</t>
  </si>
  <si>
    <t>Diverse</t>
  </si>
  <si>
    <t>D E T A I L E D   P L A N N I N G</t>
  </si>
  <si>
    <t>Sort</t>
  </si>
  <si>
    <t>Today</t>
  </si>
  <si>
    <t xml:space="preserve">Detailed planning </t>
  </si>
  <si>
    <t>Responsible</t>
  </si>
  <si>
    <t xml:space="preserve"> P R O J E C T   S T A T U S</t>
  </si>
  <si>
    <t>General Evaluation (1 = proceeding according to plan, 2 = be watchful = 3 critical)</t>
  </si>
  <si>
    <t>Budget/Resources</t>
  </si>
  <si>
    <t>Quality/Goals</t>
  </si>
  <si>
    <t>Deadlines/Planning</t>
  </si>
  <si>
    <t>Proceeding according to plan</t>
  </si>
  <si>
    <t>Critical</t>
  </si>
  <si>
    <t>Be watchful</t>
  </si>
  <si>
    <t>Remarks</t>
  </si>
  <si>
    <t>ACTUAL STATE</t>
  </si>
  <si>
    <t>BALANCE</t>
  </si>
  <si>
    <t xml:space="preserve"> In %</t>
  </si>
  <si>
    <t>F I N A L   R E P O R T</t>
  </si>
  <si>
    <t>Reason:</t>
  </si>
  <si>
    <t>Have all project goals been reached?</t>
  </si>
  <si>
    <t>Partially</t>
  </si>
  <si>
    <t>Was the budget observed?</t>
  </si>
  <si>
    <t>P R O J E C T   T E A M</t>
  </si>
  <si>
    <t>First name</t>
  </si>
  <si>
    <t>Initials</t>
  </si>
  <si>
    <t>Email</t>
  </si>
  <si>
    <t>Telephone</t>
  </si>
  <si>
    <t>Absence/Remarks</t>
  </si>
  <si>
    <t xml:space="preserve"> Function</t>
  </si>
  <si>
    <t xml:space="preserve"> B U D G E T</t>
  </si>
  <si>
    <t>Title</t>
  </si>
  <si>
    <t>Standard price</t>
  </si>
  <si>
    <t>Amount</t>
  </si>
  <si>
    <t>Costs (internal)</t>
  </si>
  <si>
    <t>Actual state</t>
  </si>
  <si>
    <t>Balance</t>
  </si>
  <si>
    <t>E R R O R   M E S S A G E S</t>
  </si>
  <si>
    <t>Please fill in date of project start in project charter!!</t>
  </si>
  <si>
    <t xml:space="preserve"> </t>
  </si>
  <si>
    <t>R O U G H   C O N C E PT</t>
  </si>
  <si>
    <t>Table of contents</t>
  </si>
  <si>
    <t>Management summary</t>
  </si>
  <si>
    <t>Existing situation</t>
  </si>
  <si>
    <t>Rough budget</t>
  </si>
  <si>
    <t xml:space="preserve">Possible solutions </t>
  </si>
  <si>
    <t>Approach</t>
  </si>
  <si>
    <t>Open MS Word template &gt;&gt;</t>
  </si>
  <si>
    <t xml:space="preserve">Summarize main features on max. half a page: </t>
  </si>
  <si>
    <t>Existing situation and problem?</t>
  </si>
  <si>
    <t>Project goals?</t>
  </si>
  <si>
    <t>Expected results</t>
  </si>
  <si>
    <t>Proposal of a solution?</t>
  </si>
  <si>
    <t>What decisions does the client have to reach and by when?</t>
  </si>
  <si>
    <t xml:space="preserve">Short definition of problem </t>
  </si>
  <si>
    <t>What are the project goals?</t>
  </si>
  <si>
    <t>What are the expected results (deliverable)?</t>
  </si>
  <si>
    <t>What are the success factors?</t>
  </si>
  <si>
    <t>What are the risks?</t>
  </si>
  <si>
    <t xml:space="preserve">Who is working on the project? Who is responsible for what (responsibilities, authority)? </t>
  </si>
  <si>
    <t>Which milestones are there?</t>
  </si>
  <si>
    <t>What does the rough planning look like?</t>
  </si>
  <si>
    <t>What is the information policy on the course of the project, how will it be communicated?</t>
  </si>
  <si>
    <t>Internal resources (amount of half days, perhaps converted into Francs)?</t>
  </si>
  <si>
    <t>External costs?</t>
  </si>
  <si>
    <t>Possible solutions</t>
  </si>
  <si>
    <t>Propose various solutions.</t>
  </si>
  <si>
    <t>Assessment of solutions (advantages and disadvantages)?</t>
  </si>
  <si>
    <t>Suggest a solution.</t>
  </si>
  <si>
    <t>What are the next steps? Suggestion?</t>
  </si>
  <si>
    <t>What has to be decided by when?</t>
  </si>
  <si>
    <t>Minimum: project charter, rough planning, project team, rough budget</t>
  </si>
  <si>
    <t>D E T A I L E D   C O N C E P T</t>
  </si>
  <si>
    <t>Resources</t>
  </si>
  <si>
    <t>Quality assurance and controlling</t>
  </si>
  <si>
    <t>Summarize main features on max. half a page:</t>
  </si>
  <si>
    <t>Milestones?</t>
  </si>
  <si>
    <t>Results/solutions?</t>
  </si>
  <si>
    <t>What does the client have to decide as a result of this concept (e.g. Go/NoGo)?</t>
  </si>
  <si>
    <t>Conclusion?</t>
  </si>
  <si>
    <t xml:space="preserve">Existing situation </t>
  </si>
  <si>
    <t xml:space="preserve">Short description of problem. </t>
  </si>
  <si>
    <t>What action has been taken so far? Status? Problems?</t>
  </si>
  <si>
    <t>Who is working on the project? Who is responsible for what (responsibilities, authority)?</t>
  </si>
  <si>
    <t>What are the milestones?</t>
  </si>
  <si>
    <t>What does the detailed planning look like? Who does what? When?</t>
  </si>
  <si>
    <t>Internal resources?</t>
  </si>
  <si>
    <t>External resources?</t>
  </si>
  <si>
    <t>(Basis = suggested solution from rough concept)</t>
  </si>
  <si>
    <t>What is the planned approach?</t>
  </si>
  <si>
    <t>How will implementation be effected?</t>
  </si>
  <si>
    <t>Success factors and risks</t>
  </si>
  <si>
    <t xml:space="preserve">Which measures have to be taken to minimize risks? </t>
  </si>
  <si>
    <t>How is quality assurance effected?</t>
  </si>
  <si>
    <t>How is controlling performed?</t>
  </si>
  <si>
    <t>What has to be decided by whom by when?</t>
  </si>
  <si>
    <t>Which conclusions can be reached?</t>
  </si>
  <si>
    <t>Personal remarks?</t>
  </si>
  <si>
    <t>Minimum: project charter, detailed planning, project team, budget, project status</t>
  </si>
  <si>
    <t>A I D</t>
  </si>
  <si>
    <t>Before you start</t>
  </si>
  <si>
    <t>First steps</t>
  </si>
  <si>
    <t>Project budget</t>
  </si>
  <si>
    <t>Status of project</t>
  </si>
  <si>
    <t>Set macro security level to "activate all macros" (file-options-security center).</t>
  </si>
  <si>
    <t>You can change the language any time in the top right hand corner.</t>
  </si>
  <si>
    <t>To avoid deleting formulas and contents by mistake, all registers are read-only.</t>
  </si>
  <si>
    <t>We recommend you always leave write protection activated.</t>
  </si>
  <si>
    <t>This project tool is merely an aid. It cannot reach decisions for the project manager.</t>
  </si>
  <si>
    <t>This program was implemented in Excel. We recommend you save documents regularly and make regular backups.</t>
  </si>
  <si>
    <t>Thank you for respecting the author's work by not distributing the program without his consent!</t>
  </si>
  <si>
    <t>Open Excel Help with key F1.</t>
  </si>
  <si>
    <t>These stages are not consecutive but iterative, i. e. you can go back any time or skip a stage.</t>
  </si>
  <si>
    <t>After every stage the client has to give the go-ahead (Go /NoGo decision) for the next stage.</t>
  </si>
  <si>
    <t>After every stage at least 5 documents have to be produced: project charter, detailed planning, detailed concept, status of project and final report (b).</t>
  </si>
  <si>
    <t>The project charter as well as the final report should be signed by the client and the project manager.</t>
  </si>
  <si>
    <t>The attachment/enclosure must contain at least two documents: Project team and Project budget.</t>
  </si>
  <si>
    <t>We recommend the following sequence for entering data:</t>
  </si>
  <si>
    <t>1. Form "Project team"</t>
  </si>
  <si>
    <t>2. Form "Project charter" (signed by client and project manager)</t>
  </si>
  <si>
    <t>3. Form "Budget"</t>
  </si>
  <si>
    <t>4. Form "Rough concept"</t>
  </si>
  <si>
    <t>5. Form "Detailed concept"</t>
  </si>
  <si>
    <t>6. Form "Status of project" (updated monthly)</t>
  </si>
  <si>
    <t>7. Form "Final report"</t>
  </si>
  <si>
    <t>You can change the language any time in the top right hand corner (b).</t>
  </si>
  <si>
    <t>Project progress in % is represented in a bar (d). The calculation depends on the concluded work from the detailed planning.</t>
  </si>
  <si>
    <t>The project charter is one of the most important documents. Here the project's objectives, budget and milestones are defined.</t>
  </si>
  <si>
    <t>We recommend you fill in the form "Project team" first. Team members will then automatically appear in the respective selection lists (drop down, e. g. choice of project manager c)).</t>
  </si>
  <si>
    <t>If no new data is entered, the field "modified on:" will always show the current date.</t>
  </si>
  <si>
    <t>In the corresponding title bars (d) status is represented on the right hand side (green, orange, red). This status is transferred from the form "Project status".</t>
  </si>
  <si>
    <t>The use of resources in % is represented in a bar (f). Calculations are made in the form "Budget".</t>
  </si>
  <si>
    <t>Milestones (Go/NoGo) are defined by the client (g). They are automatically transferred to the form "Detailed planning".</t>
  </si>
  <si>
    <t>Important! The project charter should be signed by the client, this establishes transparency and trust.</t>
  </si>
  <si>
    <t>All the project members are listed in this form (d).</t>
  </si>
  <si>
    <t>The project header (c) is transferred from the form "Project status" and can only be modified there.</t>
  </si>
  <si>
    <t>This list serves as basis for selection lists (drop down) in other documents (project charter, rough planning, detailed planning).</t>
  </si>
  <si>
    <t>The total amounts are also transferred to the forms "Project charter", "Project status" and "Final report".</t>
  </si>
  <si>
    <t>This form helps with the rough planning (e). It serves as a basis to discuss the project charter.</t>
  </si>
  <si>
    <t>You can change the language any time in the top right hand corner (a).</t>
  </si>
  <si>
    <t>The project heading is transferred from the form "Project status" and can only be modified there.</t>
  </si>
  <si>
    <t>Which task is a milestone can be defined in this field. Time bars are then represented in red (c).</t>
  </si>
  <si>
    <t>Progress is entered in this field (1 = completed, 2 = in progress, = not completed).</t>
  </si>
  <si>
    <t>The amount of hours needed for this task is entered here.</t>
  </si>
  <si>
    <t>The program calculates the amount of project days in this column (excluding weekends).</t>
  </si>
  <si>
    <t>In the selection list you can choose the initials of the person responsible. This list can only be modified in the form "Project team".</t>
  </si>
  <si>
    <t>This form is used for the detailed planning of the project.</t>
  </si>
  <si>
    <t>The project header (b) is transferred from the form "Project status" and can only be modified there.</t>
  </si>
  <si>
    <t>In the selection list (d) you can choose the initials of the person responsible. This list can only be modified in the form "Project team".</t>
  </si>
  <si>
    <t>Which task is a milestone can be defined in this field. Time bars are then represented in red (d).</t>
  </si>
  <si>
    <t>Progress is entered in this field (1 = completed, 2 = in progress, = 3 not completed). Together with the amount of working hours progress is calculated in % and represented in a bar.</t>
  </si>
  <si>
    <t>The amount of hours needed for this task is entered here (one workday = 8 hours).</t>
  </si>
  <si>
    <t>The program calculates the amount of workdays in this column (excluding weekends).</t>
  </si>
  <si>
    <t>The fields in the lines 1 - 8 (e) are read-only. They are transferred automatically from the project charter. Modifications can only be entered in the form "Project charter".</t>
  </si>
  <si>
    <t>The entered days (start - finish) are represented in a Gantt chart in blue or red (milestones) (f).</t>
  </si>
  <si>
    <t>Monitoring project status is another import instrument in project management. Here project status is entered once a month. This form is used in discussions with client and project team.</t>
  </si>
  <si>
    <t>The project header b) is transferred from the form "Project status" and can only be modified there.</t>
  </si>
  <si>
    <t>Status of project is entered in the selection list (d) (1 = proceeding according to plan, 2 = be watchful, 3 = critical). This data is also transferred to the form "Project charter"</t>
  </si>
  <si>
    <t>Possible solutions and proposed approach are worked out in the rough concept. This serves as basis to decide further steps.</t>
  </si>
  <si>
    <t>The list of contents (b) serves as support. Chapters can be added or removed.</t>
  </si>
  <si>
    <t>A click on the arrow (a) opens a word document with the suggested chapters.</t>
  </si>
  <si>
    <t>The detailed concept describes the precise approach and expected results. It is like a detailed specification and serves as a basis for project implementation.</t>
  </si>
  <si>
    <t>This document helps to draw up the final report. Like the project charter the final report should also be signed by the client.</t>
  </si>
  <si>
    <t>Project success is entered in the selection list (d) (1 = yes, 2 = partially, 3 = no). This data is also transferred to the form "Project charter"</t>
  </si>
  <si>
    <t>S W O T   A N A L Y S I S</t>
  </si>
  <si>
    <t>Opportunities</t>
  </si>
  <si>
    <t>R I S K   A N A L Y S I S</t>
  </si>
  <si>
    <t>High</t>
  </si>
  <si>
    <t>Medium</t>
  </si>
  <si>
    <t>Low</t>
  </si>
  <si>
    <t>Extent of damage</t>
  </si>
  <si>
    <t>No need for action</t>
  </si>
  <si>
    <t>Need for action</t>
  </si>
  <si>
    <t>Urgent need for action</t>
  </si>
  <si>
    <t>Risk</t>
  </si>
  <si>
    <t>Consequences</t>
  </si>
  <si>
    <t>Possible measures</t>
  </si>
  <si>
    <t>Extent of consequences</t>
  </si>
  <si>
    <t>F E A S I B I L I T Y  S T U D Y</t>
  </si>
  <si>
    <t>Economic feasibility</t>
  </si>
  <si>
    <t>Technical feasibility</t>
  </si>
  <si>
    <t>Resources and time</t>
  </si>
  <si>
    <t>Legal feasibility</t>
  </si>
  <si>
    <t>Influence on the project</t>
  </si>
  <si>
    <t>Average</t>
  </si>
  <si>
    <t xml:space="preserve">P R O J E C T   M A N A G E M E N T
</t>
  </si>
  <si>
    <t>Nom du projet :</t>
  </si>
  <si>
    <t>Remplaçant/e :</t>
  </si>
  <si>
    <t>Divers 2 :</t>
  </si>
  <si>
    <t>Divers 3 :</t>
  </si>
  <si>
    <t>Filtre :</t>
  </si>
  <si>
    <t>Rapport intermédiaire mensuel à l'attention du mandant</t>
  </si>
  <si>
    <t>Evaluation générale (1 = se déroule comme prévu ; 2 = à surveiller ; 3 = critique)</t>
  </si>
  <si>
    <t>Allgemeine Beurteilung (1 = läuft planmässig; 2 = im Auge behalten; 3 = kritisch)</t>
  </si>
  <si>
    <t>Overall project</t>
  </si>
  <si>
    <t>Was the project successful?</t>
  </si>
  <si>
    <t>Fonction</t>
  </si>
  <si>
    <t>Nb.</t>
  </si>
  <si>
    <t>Project organization and milestones</t>
  </si>
  <si>
    <t>Who is the client?</t>
  </si>
  <si>
    <t>Project organization chart?</t>
  </si>
  <si>
    <t>Organization and planning</t>
  </si>
  <si>
    <t>Approach?</t>
  </si>
  <si>
    <t>Project organization chart? Project partner?</t>
  </si>
  <si>
    <t>Budget ?</t>
  </si>
  <si>
    <t>Menu bar "Project management"</t>
  </si>
  <si>
    <t xml:space="preserve">The "Home" button in the top left hand corner enables you to return to the menu. </t>
  </si>
  <si>
    <t>In the above right menu you can blend the registers in and out (+/-).</t>
  </si>
  <si>
    <t>Each project goes through at least 5 stages: initialization, planning, concept, implementation and conclusion (a).</t>
  </si>
  <si>
    <t>By clicking the "Home" button in the top left hand corner you will be able to return to the menu (a).</t>
  </si>
  <si>
    <t>The "Home" button in the top left hand corner enables you to return to the menu (a).</t>
  </si>
  <si>
    <t>The budget is transferred from the form "Budget" (e). Cells are read-only. Modifications can only be entered in the form "Budget".</t>
  </si>
  <si>
    <t>Ce champ permet de définir les tâches qui sont des jalons. Les barres de temps sont alors indiquées en rouge (d).</t>
  </si>
  <si>
    <t> Questo campo consente di definire le mansioni che costituiscono pietre miliari. In tal caso le barre temporali sono indicate in rosso (d).</t>
  </si>
  <si>
    <t>The budget (e) is transferred from the form "Budget". Cells are read-only. Modifications can only be entered in the form "Budget".</t>
  </si>
  <si>
    <t>Im Detailkonzept werden das genaue Vorgehen und die erwarteten Ergebnisse beschrieben. Es ist eine Art detailliertes Pflichtenheft und dient als Grundlage für die Implementierung des Projektes.</t>
  </si>
  <si>
    <t>In der Auswahlliste (d) können Sie das Kürzel der zuständigen Person wählen. Diese Liste kann nur im Formular "Projektteam" geändert werden.</t>
  </si>
  <si>
    <t>Wichtig! Der Projektauftrag sollte vom Auftraggeber unterschrieben werden. Das schafft Klarheit und Vertrauen.</t>
  </si>
  <si>
    <t>Diese 5 Phasen sind nicht linear sondern iterativ, d.h. man kann jederzeit zurückgehen oder Phasen überspringen.</t>
  </si>
  <si>
    <t>Damit Sie nicht aus Versehen Formeln und Inhalte löschen, sind alle Register schreibgeschützt.</t>
  </si>
  <si>
    <t>Les champs de la ligne 1-8 (e) sont protégés en écriture. Le contenu est repris automatiquement du "Mandat de projet". C'est seulement ici que l'on peut apporter des modifications.</t>
  </si>
  <si>
    <t>Probability of occurrence</t>
  </si>
  <si>
    <t>Organizational feasibility</t>
  </si>
  <si>
    <t>Degree of danger</t>
  </si>
  <si>
    <t>Ten-dency</t>
  </si>
  <si>
    <t>Charter</t>
  </si>
  <si>
    <t>Remarks / attachments</t>
  </si>
  <si>
    <t>Attachments</t>
  </si>
  <si>
    <t>According to plan</t>
  </si>
  <si>
    <t>Mit Klick auf das jeweilige Symbol gelangt man zu den gewünschten Formularen (c).</t>
  </si>
  <si>
    <t>Un clic sur le symbole correspondant permet d'ouvrir le formulaire souhaité (c).</t>
  </si>
  <si>
    <t xml:space="preserve">Clicking the corresponding symbol will lead you to the appropriate forms (c). </t>
  </si>
  <si>
    <t> Cliccando sul simbolo corrispondente si apre il modulo che interessa (c).</t>
  </si>
  <si>
    <t>En dessous du titre se trouve le nom du projet qui doit être saisi dans le formulaire "Mandat" (a).</t>
  </si>
  <si>
    <t>Unter dem Titel steht der Projektname, der im Auftragsformular eingegeben wird (a).</t>
  </si>
  <si>
    <t xml:space="preserve">Beneath the title you will find the name of the project, which has to be filled in the project charter form (a). </t>
  </si>
  <si>
    <t>Sotto al titolo si trova il nome del progetto da inserire nel modulo “Mandato” (a).</t>
  </si>
  <si>
    <t> In alto a destra è possibile modificare la lingua in qualunque momento (a).</t>
  </si>
  <si>
    <t xml:space="preserve">Die Register können Sie im Menü oben rechts (+/-) ein- und ausblenden (a). </t>
  </si>
  <si>
    <t>Les onglets peuvent être affichés ou masqués (+/-) dans le menu en haut à droite (a).</t>
  </si>
  <si>
    <t>In the above right menu you can blend the registers in and out (+/-) (a).</t>
  </si>
  <si>
    <t> Le linguette possono essere mostrate o nascoste (+/-) nel menu in alto a destra (a).</t>
  </si>
  <si>
    <t xml:space="preserve">Der Fortschritt des Projektes wird in % in einem Balken dargestellt (b). Die Berechnung hängt von den erledigten Arbeiten im Detailplan ab. </t>
  </si>
  <si>
    <t>L'avancement du projet est affiché en % à l'aide d'une barre (b). Le calcul se base sur les tâches accomplies du plan détaillé.</t>
  </si>
  <si>
    <t>Project progress in % is represented in a bar (b). The calculation depends on the concluded work from the detailed planning.</t>
  </si>
  <si>
    <t> Lo stato di avanzamento del progetto è raffigurato in % con una barra (b). Il calcolo dipende dai lavori svolti nella pianificazione dettagliata.</t>
  </si>
  <si>
    <t>Kontakt: ©iManagement -info@2iManagement.ch.</t>
  </si>
  <si>
    <t>Contact :  ©iManagement -info@2iManagement.ch.</t>
  </si>
  <si>
    <t>Contact:  ©iManagement -info@2iManagement.ch.</t>
  </si>
  <si>
    <t>Contatto:  ©iManagement -info@2iManagement.ch.</t>
  </si>
  <si>
    <t>La langue peut être changée à tout moment en haut à droite.</t>
  </si>
  <si>
    <t> In alto a destra è possibile modificare la lingua in qualunque momento.</t>
  </si>
  <si>
    <t>Toutes les données de l'en-tête du projet (b) sont reprises dans les autres formulaires.</t>
  </si>
  <si>
    <t>Alle Angaben im Projektkopf (b) werden in den anderen Formularen übernommen.</t>
  </si>
  <si>
    <t>All the information in the project header (b) will be transferred to the other forms.</t>
  </si>
  <si>
    <t> Tutti i dati nell’intestazione del progetto (b)  sono ripresi negli altri moduli.</t>
  </si>
  <si>
    <t>Weitere Bemerkungen</t>
  </si>
  <si>
    <t>Autres remarques</t>
  </si>
  <si>
    <t>Further comments</t>
  </si>
  <si>
    <t>Altri commenti</t>
  </si>
  <si>
    <t>Analisi SWOT</t>
  </si>
  <si>
    <t>Machbarkeit</t>
  </si>
  <si>
    <t>Faisabilité</t>
  </si>
  <si>
    <t>Feasibility</t>
  </si>
  <si>
    <t>Fattibilità</t>
  </si>
  <si>
    <t>Redditività</t>
  </si>
  <si>
    <t xml:space="preserve">C H E C K L I S T E </t>
  </si>
  <si>
    <t xml:space="preserve">C H E C K  -  L I S T E </t>
  </si>
  <si>
    <t>C H E C K  -  L I S T A</t>
  </si>
  <si>
    <t>Gantt</t>
  </si>
  <si>
    <t>Check-Liste</t>
  </si>
  <si>
    <t>Checkliste</t>
  </si>
  <si>
    <t>Check-Lista</t>
  </si>
  <si>
    <t>Risques</t>
  </si>
  <si>
    <t>Rischi</t>
  </si>
  <si>
    <t>Risiken</t>
  </si>
  <si>
    <t>Risks</t>
  </si>
  <si>
    <t>SWOT-Analyse</t>
  </si>
  <si>
    <t>U R S A C H E  -  W I R K U N G S  -  D I A G R A M M</t>
  </si>
  <si>
    <t>D I A G R A M M E   D E   C A U S E S   E T   E F F E T S</t>
  </si>
  <si>
    <t>Ursache - Wirkung</t>
  </si>
  <si>
    <t>Causes - Effets</t>
  </si>
  <si>
    <t xml:space="preserve">C A U S E  - E F F E C T  D I A G R A M M </t>
  </si>
  <si>
    <t>Causes - Effects</t>
  </si>
  <si>
    <t>D I A G R A M M A  C A U S A - E F F E T T I</t>
  </si>
  <si>
    <t>Causa - Effetti</t>
  </si>
  <si>
    <t>siehe Auftrag</t>
  </si>
  <si>
    <t>Voir mandat</t>
  </si>
  <si>
    <t>see charter</t>
  </si>
  <si>
    <t>vedere mandato</t>
  </si>
  <si>
    <t>C H E C K  -  L I S T E</t>
  </si>
  <si>
    <t>C O N T R O L L I N G   P R O J E T S</t>
  </si>
  <si>
    <t>Projets</t>
  </si>
  <si>
    <t>P R O J E K T C O N T R O L L I N G</t>
  </si>
  <si>
    <t>P R O J E C T    C O N T R O L L I N G</t>
  </si>
  <si>
    <t>Projekte</t>
  </si>
  <si>
    <t>Projects</t>
  </si>
  <si>
    <t>Qui ?</t>
  </si>
  <si>
    <t>Progetti</t>
  </si>
  <si>
    <t>C O N T R O L L I N G   P R O G E T T I</t>
  </si>
  <si>
    <t>Total Stunden</t>
  </si>
  <si>
    <t>Totale heures</t>
  </si>
  <si>
    <t>Total hours</t>
  </si>
  <si>
    <t>Totale ore</t>
  </si>
  <si>
    <t>Kalender</t>
  </si>
  <si>
    <t>Calendario</t>
  </si>
  <si>
    <t>Calendar</t>
  </si>
  <si>
    <t>Lu</t>
  </si>
  <si>
    <t>Ma</t>
  </si>
  <si>
    <t>Di</t>
  </si>
  <si>
    <t>Me</t>
  </si>
  <si>
    <t>Ve</t>
  </si>
  <si>
    <t>Sa</t>
  </si>
  <si>
    <t>Je</t>
  </si>
  <si>
    <t>So</t>
  </si>
  <si>
    <t>Mo</t>
  </si>
  <si>
    <t>Mi</t>
  </si>
  <si>
    <t>Do</t>
  </si>
  <si>
    <t>Fr</t>
  </si>
  <si>
    <t>Su</t>
  </si>
  <si>
    <t>Tu</t>
  </si>
  <si>
    <t>We</t>
  </si>
  <si>
    <t>Th</t>
  </si>
  <si>
    <t>Gio</t>
  </si>
  <si>
    <t>Calendrier</t>
  </si>
  <si>
    <t>Charges de personnel (internes)</t>
  </si>
  <si>
    <t>Spese per il personale (interni)</t>
  </si>
  <si>
    <t xml:space="preserve">Problembereich / Kurzbeschreibung </t>
  </si>
  <si>
    <t>Problématique / description succincte</t>
  </si>
  <si>
    <t>Problem / Short description /</t>
  </si>
  <si>
    <t>Problematica / descrizione sintetica</t>
  </si>
  <si>
    <t>Téléphone</t>
  </si>
  <si>
    <t>TOTAL externe Finanzierung</t>
  </si>
  <si>
    <t>TOTAL financement externe</t>
  </si>
  <si>
    <t>TOTAL external finances</t>
  </si>
  <si>
    <t>TOTALE finanzamenti esterni</t>
  </si>
  <si>
    <t xml:space="preserve">Externe Finanzierung </t>
  </si>
  <si>
    <t xml:space="preserve">Financement externe </t>
  </si>
  <si>
    <t xml:space="preserve">External financing </t>
  </si>
  <si>
    <t>Finanziamento esterno</t>
  </si>
  <si>
    <t>Kommunikation</t>
  </si>
  <si>
    <t>Communication</t>
  </si>
  <si>
    <t>Comunication</t>
  </si>
  <si>
    <t>K O M M U N I K A T I O N</t>
  </si>
  <si>
    <t>C O M M U N I C A T I O N</t>
  </si>
  <si>
    <t>Internet</t>
  </si>
  <si>
    <t>Social Medias</t>
  </si>
  <si>
    <t>Social Media</t>
  </si>
  <si>
    <t>Public Relations</t>
  </si>
  <si>
    <t>Relations publiques</t>
  </si>
  <si>
    <t>Public relations</t>
  </si>
  <si>
    <t>Diverses</t>
  </si>
  <si>
    <t>Prioriät</t>
  </si>
  <si>
    <t>Priorité</t>
  </si>
  <si>
    <t>Priority</t>
  </si>
  <si>
    <t>G E S T I O N  D E  P R O J E T S</t>
  </si>
  <si>
    <t>Mon</t>
  </si>
  <si>
    <t>Tue</t>
  </si>
  <si>
    <t>Wed</t>
  </si>
  <si>
    <t>Thu</t>
  </si>
  <si>
    <t>Fri</t>
  </si>
  <si>
    <t>Sat</t>
  </si>
  <si>
    <t>Sun</t>
  </si>
  <si>
    <t>Lun</t>
  </si>
  <si>
    <t>Mar</t>
  </si>
  <si>
    <t>Mer</t>
  </si>
  <si>
    <t>Jeu</t>
  </si>
  <si>
    <t>Ven</t>
  </si>
  <si>
    <t>Sam</t>
  </si>
  <si>
    <t>Dim</t>
  </si>
  <si>
    <t>intern</t>
  </si>
  <si>
    <t>interne</t>
  </si>
  <si>
    <t>interno</t>
  </si>
  <si>
    <t>Charges de personnel (externes)</t>
  </si>
  <si>
    <t>Spese per il personale (esterni)</t>
  </si>
  <si>
    <t>TOTAL</t>
  </si>
  <si>
    <t>TOTALE</t>
  </si>
  <si>
    <t>Total intern</t>
  </si>
  <si>
    <t>Total interne</t>
  </si>
  <si>
    <t>Totale interno</t>
  </si>
  <si>
    <t>Total extern</t>
  </si>
  <si>
    <t>Totale esterno</t>
  </si>
  <si>
    <t xml:space="preserve"> Tage</t>
  </si>
  <si>
    <t xml:space="preserve"> jours</t>
  </si>
  <si>
    <t xml:space="preserve"> days</t>
  </si>
  <si>
    <t xml:space="preserve"> giorni</t>
  </si>
  <si>
    <t xml:space="preserve"> Stunden</t>
  </si>
  <si>
    <t xml:space="preserve"> hours</t>
  </si>
  <si>
    <t xml:space="preserve"> ore</t>
  </si>
  <si>
    <t xml:space="preserve"> heures</t>
  </si>
  <si>
    <t>P L A N U N G   Ü B E R S I C H T</t>
  </si>
  <si>
    <t>P L A N I F I C A T I O N   S O M M A I R E</t>
  </si>
  <si>
    <t>R O U G H   P L A N N I N G</t>
  </si>
  <si>
    <t>P I A N I F I C A Z I O N E    S O M M A R I O</t>
  </si>
  <si>
    <t>erledigt</t>
  </si>
  <si>
    <t>fatto</t>
  </si>
  <si>
    <t>done</t>
  </si>
  <si>
    <t>en cours</t>
  </si>
  <si>
    <t>in progress</t>
  </si>
  <si>
    <t>in Arbeit</t>
  </si>
  <si>
    <t>in corso</t>
  </si>
  <si>
    <t>pietre miliari</t>
  </si>
  <si>
    <t>milestones</t>
  </si>
  <si>
    <t>jalons</t>
  </si>
  <si>
    <t>terminé</t>
  </si>
  <si>
    <t>Saldo realisierte Tage</t>
  </si>
  <si>
    <t>Solde jours réalisées</t>
  </si>
  <si>
    <t>Balance realized days</t>
  </si>
  <si>
    <t>Saldo giorni realizzati</t>
  </si>
  <si>
    <t>BUDGET</t>
  </si>
  <si>
    <t>Realisiert</t>
  </si>
  <si>
    <t>Réalisées</t>
  </si>
  <si>
    <t>Realized</t>
  </si>
  <si>
    <t>Realizzati</t>
  </si>
  <si>
    <t>Budget [h]</t>
  </si>
  <si>
    <t>realisiert [h]</t>
  </si>
  <si>
    <t>réalisées [h]</t>
  </si>
  <si>
    <t>realized [h]</t>
  </si>
  <si>
    <t>realizzate [h]</t>
  </si>
  <si>
    <t>Projektziele (vgl. Projektauftrag)</t>
  </si>
  <si>
    <t>Project goals (see charter)</t>
  </si>
  <si>
    <t>Obiettivi del progetto (vedere mandato)</t>
  </si>
  <si>
    <t>Objectifs du projet (cf. mandat)</t>
  </si>
  <si>
    <t>Stundenansatz</t>
  </si>
  <si>
    <t>Tarif horaire</t>
  </si>
  <si>
    <t>Hourly rate</t>
  </si>
  <si>
    <t>Tariffa oraria</t>
  </si>
  <si>
    <t>Saldo [%]</t>
  </si>
  <si>
    <t>Solde [%]</t>
  </si>
  <si>
    <t>Balance [%]</t>
  </si>
  <si>
    <t>Total externe</t>
  </si>
  <si>
    <t>Intern (direkt)</t>
  </si>
  <si>
    <t>Interne (direct)</t>
  </si>
  <si>
    <t>Internal (direct)</t>
  </si>
  <si>
    <t>Extern (direkt)</t>
  </si>
  <si>
    <t>Externe (direct)</t>
  </si>
  <si>
    <t>External (direct)</t>
  </si>
  <si>
    <t>Zielpublikum</t>
  </si>
  <si>
    <t>Public cible</t>
  </si>
  <si>
    <t>Target public</t>
  </si>
  <si>
    <t>Kernbotschaft</t>
  </si>
  <si>
    <t>Message clé</t>
  </si>
  <si>
    <t>Key Message</t>
  </si>
  <si>
    <t>Indikatoren</t>
  </si>
  <si>
    <t>Indicateurs</t>
  </si>
  <si>
    <t>Indicators</t>
  </si>
  <si>
    <t>ÊTRE</t>
  </si>
  <si>
    <t>Act. state</t>
  </si>
  <si>
    <t>SOLL</t>
  </si>
  <si>
    <t>DOIT</t>
  </si>
  <si>
    <t>Target</t>
  </si>
  <si>
    <t>erreicht</t>
  </si>
  <si>
    <t>atteint</t>
  </si>
  <si>
    <t>achieved</t>
  </si>
  <si>
    <t>Saldo Budget [h]</t>
  </si>
  <si>
    <t>solde budget [h]</t>
  </si>
  <si>
    <t>balance budget [h]</t>
  </si>
  <si>
    <t>saldo budget [h]</t>
  </si>
  <si>
    <t>budget [h]</t>
  </si>
  <si>
    <t>Solde budget [h]</t>
  </si>
  <si>
    <t>Balance budget [h]</t>
  </si>
  <si>
    <t>Saldo budget [h]</t>
  </si>
  <si>
    <t>intern:</t>
  </si>
  <si>
    <t>extern:</t>
  </si>
  <si>
    <t>interne :</t>
  </si>
  <si>
    <t>externe :</t>
  </si>
  <si>
    <t>interno:</t>
  </si>
  <si>
    <t>esterno:</t>
  </si>
  <si>
    <t>Total realisiert [h]</t>
  </si>
  <si>
    <t>Total réalisées [h]</t>
  </si>
  <si>
    <t>Total realized [h]</t>
  </si>
  <si>
    <t>Totale realizzati [h]</t>
  </si>
  <si>
    <t>Notes</t>
  </si>
  <si>
    <t>Note</t>
  </si>
  <si>
    <t>Notizen</t>
  </si>
  <si>
    <t>Quoi ?</t>
  </si>
  <si>
    <t>Cosa?</t>
  </si>
  <si>
    <t>Titre</t>
  </si>
  <si>
    <t>Adresse 1</t>
  </si>
  <si>
    <t>Adresse 2</t>
  </si>
  <si>
    <t>CP</t>
  </si>
  <si>
    <t>Lieu</t>
  </si>
  <si>
    <t>A D R E S S E N</t>
  </si>
  <si>
    <t>A D R E S S E S</t>
  </si>
  <si>
    <t>I N D I R I Z Z I</t>
  </si>
  <si>
    <t>Telefon 1</t>
  </si>
  <si>
    <t>Téléphone 1</t>
  </si>
  <si>
    <t>Telephone 1</t>
  </si>
  <si>
    <t>Telefono 1</t>
  </si>
  <si>
    <t>Telefon 2</t>
  </si>
  <si>
    <t>Téléphone 2</t>
  </si>
  <si>
    <t>Telephone 2</t>
  </si>
  <si>
    <t>Telefono 2</t>
  </si>
  <si>
    <t>Indirizzo 1</t>
  </si>
  <si>
    <t>Indirizzo 2</t>
  </si>
  <si>
    <t>PLZ</t>
  </si>
  <si>
    <t>PC/ZIP</t>
  </si>
  <si>
    <t>Ort</t>
  </si>
  <si>
    <t>Luogo</t>
  </si>
  <si>
    <t>City</t>
  </si>
  <si>
    <t>Anrede</t>
  </si>
  <si>
    <t>O R G A N I G R A M M</t>
  </si>
  <si>
    <t>O R G A N I G R A M M E</t>
  </si>
  <si>
    <t>O R G A N I Z A T I O N A L   C H A R T</t>
  </si>
  <si>
    <t>O R G A N I G R A M M A</t>
  </si>
  <si>
    <t>C O M U N I C A Z I O N E</t>
  </si>
  <si>
    <t>Auftraggeber</t>
  </si>
  <si>
    <t>Mandant</t>
  </si>
  <si>
    <t>Client</t>
  </si>
  <si>
    <t>Committente</t>
  </si>
  <si>
    <t>Project manager</t>
  </si>
  <si>
    <t>Capoprogetto</t>
  </si>
  <si>
    <t>Expertengruppe</t>
  </si>
  <si>
    <t>Unterprojekt 1</t>
  </si>
  <si>
    <t>Unterprojekt 2</t>
  </si>
  <si>
    <t>Unterprojekt 3</t>
  </si>
  <si>
    <t>Unterprojekt 4</t>
  </si>
  <si>
    <t>Sous-projet 1</t>
  </si>
  <si>
    <t>Sous-projet 2</t>
  </si>
  <si>
    <t>Sous-projet 3</t>
  </si>
  <si>
    <t>Sous-projet 4</t>
  </si>
  <si>
    <t>Subproject 1</t>
  </si>
  <si>
    <t>Subproject 2</t>
  </si>
  <si>
    <t>Subproject 3</t>
  </si>
  <si>
    <t>Subproject 4</t>
  </si>
  <si>
    <t>Groupe d'experts</t>
  </si>
  <si>
    <t>Steuerungsgruppe</t>
  </si>
  <si>
    <t>Gruppo di pilotaggio</t>
  </si>
  <si>
    <t>Sotto progetto 1</t>
  </si>
  <si>
    <t>Sotto progetto 2</t>
  </si>
  <si>
    <t>Sotto progetto 3</t>
  </si>
  <si>
    <t>Sotto progetto 4</t>
  </si>
  <si>
    <t>Leading group</t>
  </si>
  <si>
    <t>Experts group</t>
  </si>
  <si>
    <t>Gruppo d'esperti</t>
  </si>
  <si>
    <t>Comité de pilotage</t>
  </si>
  <si>
    <t>Pilotage</t>
  </si>
  <si>
    <t>Steuerung</t>
  </si>
  <si>
    <t>Führung</t>
  </si>
  <si>
    <t>Conduite</t>
  </si>
  <si>
    <t>Fachspezialist</t>
  </si>
  <si>
    <t>Spécialiste</t>
  </si>
  <si>
    <t>Ausführung</t>
  </si>
  <si>
    <t>Exécution</t>
  </si>
  <si>
    <t>Assistance de projet</t>
  </si>
  <si>
    <t>Projektunterstützung</t>
  </si>
  <si>
    <t>Leadership</t>
  </si>
  <si>
    <t>Controlling</t>
  </si>
  <si>
    <t>Specialist</t>
  </si>
  <si>
    <t>Execution</t>
  </si>
  <si>
    <t>Project Support</t>
  </si>
  <si>
    <t>Direzione</t>
  </si>
  <si>
    <t>Esecuzione</t>
  </si>
  <si>
    <t>Specialista</t>
  </si>
  <si>
    <t>Progetto Supporto</t>
  </si>
  <si>
    <t>Pilotaggio</t>
  </si>
  <si>
    <t>Interna (diretta)</t>
  </si>
  <si>
    <t>Esterna (diretta)</t>
  </si>
  <si>
    <t>Social media</t>
  </si>
  <si>
    <t>Pubbliche relazioni</t>
  </si>
  <si>
    <t>Varie</t>
  </si>
  <si>
    <t>Impatto</t>
  </si>
  <si>
    <t xml:space="preserve">N. </t>
  </si>
  <si>
    <t>Pubblico target</t>
  </si>
  <si>
    <t>Messaggio chiave</t>
  </si>
  <si>
    <t>Indicatori</t>
  </si>
  <si>
    <t>Priorità</t>
  </si>
  <si>
    <t>STATO ATTUALE</t>
  </si>
  <si>
    <t>STATO DESIDERATO</t>
  </si>
  <si>
    <t>raggiunto</t>
  </si>
  <si>
    <t>Erfolge (letzte Periode)</t>
  </si>
  <si>
    <t>Achievements (last period)</t>
  </si>
  <si>
    <t>Successi (ultimo periodo)</t>
  </si>
  <si>
    <t>Besondere Probleme (letzte Periode)</t>
  </si>
  <si>
    <t>Particular problems (last period)</t>
  </si>
  <si>
    <t>Problemi particolari (ultimo periodo)</t>
  </si>
  <si>
    <t>Herausforderungen (nächste Periode)</t>
  </si>
  <si>
    <t>Challenges (next period)</t>
  </si>
  <si>
    <t>Sfide (prossimo periodo)</t>
  </si>
  <si>
    <t>Was kann aus dem Projekt gelernt werden? (Lessons Learned)</t>
  </si>
  <si>
    <t>Quels sont les enseignements tirés du projet ? (Lessons Learned)</t>
  </si>
  <si>
    <t>What can be learnt from the project? (Lessons Learned)</t>
  </si>
  <si>
    <t>Quali insegnamenti  è possibile trarre dal progetto? (Lessons Learned)</t>
  </si>
  <si>
    <t>Termine/Meilensteine (Go/NoGo)</t>
  </si>
  <si>
    <t>Deadlines / Milestones (Go/NoGo)</t>
  </si>
  <si>
    <t>Scadenze / Pietre miliari (Go/NoGo)</t>
  </si>
  <si>
    <t>Links zu Dokumenten</t>
  </si>
  <si>
    <t>Liens vers les documents</t>
  </si>
  <si>
    <t>Links documents</t>
  </si>
  <si>
    <t>Link a documenti</t>
  </si>
  <si>
    <t>Wichtigsten Entscheide / Bemerkungen</t>
  </si>
  <si>
    <t>Décisions les plus importantes / Remarques</t>
  </si>
  <si>
    <t>Important decisions / Remarks</t>
  </si>
  <si>
    <t>Le decisioni più importanti / Osservazioni</t>
  </si>
  <si>
    <t>Übersicht Sitzungen</t>
  </si>
  <si>
    <t>Aperçu des séances</t>
  </si>
  <si>
    <t>Overview Meetings</t>
  </si>
  <si>
    <t>Panoramica sedute</t>
  </si>
  <si>
    <t>Ihr Logo:</t>
  </si>
  <si>
    <t>Votre logo:</t>
  </si>
  <si>
    <t>Your logo:</t>
  </si>
  <si>
    <t>Vostro logo:</t>
  </si>
  <si>
    <t>Änderungsprotokoll</t>
  </si>
  <si>
    <t>Suivi des modifications</t>
  </si>
  <si>
    <t>Protocol of modifications</t>
  </si>
  <si>
    <t>Änderungen</t>
  </si>
  <si>
    <t>Changement</t>
  </si>
  <si>
    <t>Modifications</t>
  </si>
  <si>
    <t>Modifiche</t>
  </si>
  <si>
    <t>Monitoraggio delle modifiche</t>
  </si>
  <si>
    <t>S T A K E H O L D E R - A N A L Y S E</t>
  </si>
  <si>
    <t>A N A L Y S E   D E S   P A R T I E S   P R E N A N T E S</t>
  </si>
  <si>
    <t>S T A K E H O L D E R   A N A L Y S I S</t>
  </si>
  <si>
    <t>weites Umfeld</t>
  </si>
  <si>
    <t>Contexte large</t>
  </si>
  <si>
    <t>Wider environment</t>
  </si>
  <si>
    <t>Contesto ampio</t>
  </si>
  <si>
    <t>nahes Umfeld</t>
  </si>
  <si>
    <t>Contexte restreint</t>
  </si>
  <si>
    <t>Immediate environment</t>
  </si>
  <si>
    <t>Contesto ristretto</t>
  </si>
  <si>
    <t>Internal</t>
  </si>
  <si>
    <t>Wir</t>
  </si>
  <si>
    <t>Nous</t>
  </si>
  <si>
    <t>Us</t>
  </si>
  <si>
    <t>Noi</t>
  </si>
  <si>
    <t>häufiger Kontakt</t>
  </si>
  <si>
    <t>contacts fréquents</t>
  </si>
  <si>
    <t>Frequent contacts</t>
  </si>
  <si>
    <t>Contatti frequenti</t>
  </si>
  <si>
    <t>regelmässiger Kontakt</t>
  </si>
  <si>
    <t>contacts réguliers</t>
  </si>
  <si>
    <t>Regular contacts</t>
  </si>
  <si>
    <t>Contatti regolari</t>
  </si>
  <si>
    <t>seltener Kontakt</t>
  </si>
  <si>
    <t>contacts rares</t>
  </si>
  <si>
    <t>Rare contacts</t>
  </si>
  <si>
    <t>Contatti rari</t>
  </si>
  <si>
    <t>grande</t>
  </si>
  <si>
    <t>alto</t>
  </si>
  <si>
    <t>gross</t>
  </si>
  <si>
    <t>grand</t>
  </si>
  <si>
    <t>Big</t>
  </si>
  <si>
    <t>Einfluss der Stakeholder</t>
  </si>
  <si>
    <t>Influence des parties prenantes</t>
  </si>
  <si>
    <t>Stakeholder influence</t>
  </si>
  <si>
    <t>Influsso degli stakeholder</t>
  </si>
  <si>
    <t>petite</t>
  </si>
  <si>
    <t>basso</t>
  </si>
  <si>
    <t>klein</t>
  </si>
  <si>
    <t>petit</t>
  </si>
  <si>
    <t>Small</t>
  </si>
  <si>
    <t>piccolo</t>
  </si>
  <si>
    <t>Interesse der Stakeholder</t>
  </si>
  <si>
    <t>Intérêt des parties prenantes</t>
  </si>
  <si>
    <t>Stakeholder interest</t>
  </si>
  <si>
    <t>Interesse degli stakeholder</t>
  </si>
  <si>
    <t>N.</t>
  </si>
  <si>
    <t>Anspruchsgruppe</t>
  </si>
  <si>
    <t>Interessen, Erwartungen</t>
  </si>
  <si>
    <t>Intérêt, attentes</t>
  </si>
  <si>
    <t>Interests, expectations</t>
  </si>
  <si>
    <t>Interessi, attese</t>
  </si>
  <si>
    <t>Stärke der Interessen</t>
  </si>
  <si>
    <t>Etendue de l'intérêt</t>
  </si>
  <si>
    <t>Extent of interests</t>
  </si>
  <si>
    <t>Intensità degli interessi</t>
  </si>
  <si>
    <t>Höhe des Einflusses</t>
  </si>
  <si>
    <t>Etendue de l'influence</t>
  </si>
  <si>
    <t>Degree of influence</t>
  </si>
  <si>
    <t>Intensità dell'influsso</t>
  </si>
  <si>
    <t>Chancen (+) und 
Gefahren (-)</t>
  </si>
  <si>
    <t>Chances (+) et 
Dangers (-)</t>
  </si>
  <si>
    <t>Chances (+) and 
dangers (-)</t>
  </si>
  <si>
    <t>Opportunità (+) e 
pericoli (-)</t>
  </si>
  <si>
    <t>Misure possibili</t>
  </si>
  <si>
    <t>Statuto</t>
  </si>
  <si>
    <t>Grösse der Gruppe</t>
  </si>
  <si>
    <t>Taille du groupe</t>
  </si>
  <si>
    <t>Size of group</t>
  </si>
  <si>
    <t>Dimensioni del gruppo</t>
  </si>
  <si>
    <t xml:space="preserve">A N A L I S I   D E G L I   S T A K E H O L D E R </t>
  </si>
  <si>
    <t>s19</t>
  </si>
  <si>
    <t>s20</t>
  </si>
  <si>
    <t>S T A K E H O L D E R</t>
  </si>
  <si>
    <t>P A R T I E S   P R E N A N T E S</t>
  </si>
  <si>
    <t>Links</t>
  </si>
  <si>
    <t>Liens</t>
  </si>
  <si>
    <t>Voulez-vous télécharger un nouveau fichier ?</t>
  </si>
  <si>
    <t>Would you like to download a new file?</t>
  </si>
  <si>
    <t>Volete scaricare un nuovo file?</t>
  </si>
  <si>
    <t>Assurez-vous, que vous avez une connexion internet!</t>
  </si>
  <si>
    <t>Assicurarsi di avere una connessione internet!</t>
  </si>
  <si>
    <t>Please make sure that you have an internet connection!</t>
  </si>
  <si>
    <t>Bemerkung:</t>
  </si>
  <si>
    <t>Sie können auf iMangement jeweils die neuste Version herunterladen.</t>
  </si>
  <si>
    <t>Remarque :</t>
  </si>
  <si>
    <t>Remark:</t>
  </si>
  <si>
    <t>Osservazione:</t>
  </si>
  <si>
    <t>Sur iMangement vous pouvez télécharger la dernière version.</t>
  </si>
  <si>
    <t>Su iMangement è possibile scaricare la versione più recente.</t>
  </si>
  <si>
    <t>On iMangement you can download the latest version.</t>
  </si>
  <si>
    <t>Möchten Sie eine neue Datei herunterladen?</t>
  </si>
  <si>
    <t>Stellen Sie sicher, dass ein Internetzugang besteht!</t>
  </si>
  <si>
    <t>Strength</t>
  </si>
  <si>
    <t>Weaknesses</t>
  </si>
  <si>
    <t>Threats</t>
  </si>
  <si>
    <t>Minacce</t>
  </si>
  <si>
    <t>Zufrieden halten</t>
  </si>
  <si>
    <t>Maintenir satisfait</t>
  </si>
  <si>
    <t>Keep satisfied</t>
  </si>
  <si>
    <t>mantenere soddisfatto</t>
  </si>
  <si>
    <t>Beobachten</t>
  </si>
  <si>
    <t>Surveiller</t>
  </si>
  <si>
    <t>Monitor</t>
  </si>
  <si>
    <t>monitorare</t>
  </si>
  <si>
    <t>Informiert halten</t>
  </si>
  <si>
    <t>Tenir informé</t>
  </si>
  <si>
    <t>Keep informed</t>
  </si>
  <si>
    <t>tenere informati</t>
  </si>
  <si>
    <t xml:space="preserve">Intensive Betreuung </t>
  </si>
  <si>
    <t>Suivre de près</t>
  </si>
  <si>
    <t>Manage closely</t>
  </si>
  <si>
    <t>gestire strettamente</t>
  </si>
  <si>
    <t>Pfeil kopieren: ctrl und linke Maustaste</t>
  </si>
  <si>
    <t>Copier flèche: ctrl et bouton gauche de la souris</t>
  </si>
  <si>
    <t>Copy arrow: ctrl and left mouse button</t>
  </si>
  <si>
    <t>Copia freccia: ctrl e pulsante sinistro del mouse</t>
  </si>
  <si>
    <t>Parties prenantes</t>
  </si>
  <si>
    <t>Stakeholder</t>
  </si>
  <si>
    <t>Währung:</t>
  </si>
  <si>
    <t>Currency:</t>
  </si>
  <si>
    <t>Devise:</t>
  </si>
  <si>
    <t>Moneta:</t>
  </si>
  <si>
    <t>w19</t>
  </si>
  <si>
    <t>w20</t>
  </si>
  <si>
    <t>o19</t>
  </si>
  <si>
    <t>o20</t>
  </si>
  <si>
    <t>t19</t>
  </si>
  <si>
    <t>t20</t>
  </si>
  <si>
    <t>Enter here the hyperlink to the document with  the right mouse button</t>
  </si>
  <si>
    <t>Inserire il link verso documento con il pulsante destro del mouse</t>
  </si>
  <si>
    <t>no</t>
  </si>
  <si>
    <t>yes</t>
  </si>
  <si>
    <t>si</t>
  </si>
  <si>
    <t>Stärken</t>
  </si>
  <si>
    <t>Forces</t>
  </si>
  <si>
    <t>Faiblesses</t>
  </si>
  <si>
    <t>Schwächen</t>
  </si>
  <si>
    <t>Chancen</t>
  </si>
  <si>
    <t>Forze</t>
  </si>
  <si>
    <t>Lacune</t>
  </si>
  <si>
    <t>Opportunités</t>
  </si>
  <si>
    <t>Menaces</t>
  </si>
  <si>
    <t>Gefahren</t>
  </si>
  <si>
    <t>Ressources internes</t>
  </si>
  <si>
    <t>Interne Ressourcen</t>
  </si>
  <si>
    <t>Internal resources</t>
  </si>
  <si>
    <t>Risorse esterne</t>
  </si>
  <si>
    <t>Risorse interne</t>
  </si>
  <si>
    <t>External resources</t>
  </si>
  <si>
    <t>Ressources externes</t>
  </si>
  <si>
    <t>Externe Ressourcen</t>
  </si>
  <si>
    <t>TOTAL RESSOURCEN</t>
  </si>
  <si>
    <t>TOTAL RESSOURCES</t>
  </si>
  <si>
    <t>TOTAL RESOURCES</t>
  </si>
  <si>
    <t>TOTALE RISORSE</t>
  </si>
  <si>
    <t>Financement externe (p.ex. clients, subventions etc.)</t>
  </si>
  <si>
    <t>External financing (eg customers, subsidies etc.)</t>
  </si>
  <si>
    <t>Finanziamento esterno (a.e.  Clienti, sussidi ecc)</t>
  </si>
  <si>
    <t>Externe Finanzierung (z.B. Kunden, Subventionen etc.)</t>
  </si>
  <si>
    <t>Externe Ress.</t>
  </si>
  <si>
    <t>Ress. externes</t>
  </si>
  <si>
    <t>External res.</t>
  </si>
  <si>
    <t>Interne Ress.</t>
  </si>
  <si>
    <t>Ress. internes</t>
  </si>
  <si>
    <t>Internal res.</t>
  </si>
  <si>
    <t>Ris. interni</t>
  </si>
  <si>
    <t>Risorse interni</t>
  </si>
  <si>
    <t>TOTAL interne Ressourcen</t>
  </si>
  <si>
    <t>Ressourcen (intern)</t>
  </si>
  <si>
    <t>Ressourcen (extern)</t>
  </si>
  <si>
    <t>TOTAL externe Ressourcen</t>
  </si>
  <si>
    <t>TOTAL ressources externes</t>
  </si>
  <si>
    <t>TOTAL ressources internes</t>
  </si>
  <si>
    <t>Ce formulaire comprend le budget (ressources internes et externes) (d).</t>
  </si>
  <si>
    <t>Personnel resources are transferred from the form "Project team" (c) and can only be modified there.</t>
  </si>
  <si>
    <t>TOTAL external resources</t>
  </si>
  <si>
    <t>TOTAL internal resources</t>
  </si>
  <si>
    <t>Personnel resources (internal)</t>
  </si>
  <si>
    <t>Personnel resources (external)</t>
  </si>
  <si>
    <t>The budget is entered in this form (internal and external resources) (d).</t>
  </si>
  <si>
    <t> In questo modulo è inserito il budget (risorse interni ed esterni) (d).</t>
  </si>
  <si>
    <t> Questo campo consente di definire le mansioni che risorsetuiscono pietre miliari. In tal caso le barre temporali sono indicate in rosso (c).</t>
  </si>
  <si>
    <t>Ressources (externes)</t>
  </si>
  <si>
    <t>Resources (external)</t>
  </si>
  <si>
    <t>Risorse (esterni)</t>
  </si>
  <si>
    <t>TOTALE risorse esternr</t>
  </si>
  <si>
    <t>TOTALE risorse internr</t>
  </si>
  <si>
    <t>Personalressourcen (intern)</t>
  </si>
  <si>
    <t>Personalressourcen (extern)</t>
  </si>
  <si>
    <t>Ris. esterne</t>
  </si>
  <si>
    <t xml:space="preserve">Insérer ici, avec le bouton droit de la souris, le lien vers le document </t>
  </si>
  <si>
    <t>Fügen Sie hier den Link zum Dokument mit der rechten Maustaste ein</t>
  </si>
  <si>
    <t>Projektleitung</t>
  </si>
  <si>
    <t>Summe</t>
  </si>
  <si>
    <t>Somme</t>
  </si>
  <si>
    <t>Sum</t>
  </si>
  <si>
    <t>Somma</t>
  </si>
  <si>
    <t>Délais / Jalon (Go/NoGo)</t>
  </si>
  <si>
    <t>Nächster Meilenstein:</t>
  </si>
  <si>
    <t>Prochain jalon :</t>
  </si>
  <si>
    <t>Next milestone:</t>
  </si>
  <si>
    <t>Prossima pietra miliar.:</t>
  </si>
  <si>
    <t>Qualitäts- und
Risikomanagement</t>
  </si>
  <si>
    <t>Gestion de la
qualité et des risques</t>
  </si>
  <si>
    <t>Quality and
Risk Management</t>
  </si>
  <si>
    <t>Qualità e
Risk Management</t>
  </si>
  <si>
    <t>Kriterium</t>
  </si>
  <si>
    <t>Critère</t>
  </si>
  <si>
    <t>Criterion</t>
  </si>
  <si>
    <t xml:space="preserve"> Criterio</t>
  </si>
  <si>
    <t>Evaluation</t>
  </si>
  <si>
    <t>Bewertung</t>
  </si>
  <si>
    <t>Assessment</t>
  </si>
  <si>
    <t xml:space="preserve"> Valutazione</t>
  </si>
  <si>
    <t>Total</t>
  </si>
  <si>
    <t xml:space="preserve"> Totale</t>
  </si>
  <si>
    <t>I N N O V A T I O N S P R O M O T O R E N</t>
  </si>
  <si>
    <t>P R O M O T E U R S   D E   L' I N N O V A T I O N</t>
  </si>
  <si>
    <t>P R O M O T O R I   D E L L'   I N N O V A Z I O N E</t>
  </si>
  <si>
    <t>I N N O V A T I O N   P R M O T E R S</t>
  </si>
  <si>
    <t>Hat eine hohe hierarchische Position</t>
  </si>
  <si>
    <t>Kann Ressourcen bereitstellen</t>
  </si>
  <si>
    <t>Kann Opponenten mit Sanktionen belegen</t>
  </si>
  <si>
    <t>Kann Innovationswillige schützen und unterstützen</t>
  </si>
  <si>
    <t>Fachpromotoren</t>
  </si>
  <si>
    <t>Hat eine hohe Expertenkompetenz</t>
  </si>
  <si>
    <t>Prozesspromotoren</t>
  </si>
  <si>
    <t>Beziehungspromotoren</t>
  </si>
  <si>
    <t>Kennt die Organisationsstruktur sehr gut</t>
  </si>
  <si>
    <t>Stellt Kontakte und Verbindungen zwischen den Macht- und Fachpromotoren her</t>
  </si>
  <si>
    <t>Sammelt und filtert Informationen über die eigene Organisation</t>
  </si>
  <si>
    <t>Unterstützt den Veränderungsprozess nur indirekt</t>
  </si>
  <si>
    <t>Übersetzt und interpretiert Informationen für den internen Gebrauch</t>
  </si>
  <si>
    <t>Verfügt über ein weit verzweigtes Netzwerk von persönlichen Kontakten</t>
  </si>
  <si>
    <t>Pflegt innerhalb der Organisation gute und freundschaftliche Beziehungen</t>
  </si>
  <si>
    <t>Spannen neue Netze nach innen sowie nach aussen</t>
  </si>
  <si>
    <t>Verhandelt zwischen den verschiedenen Akteuren</t>
  </si>
  <si>
    <t>Oponenten</t>
  </si>
  <si>
    <t>Promotoren</t>
  </si>
  <si>
    <t>Promoteurs</t>
  </si>
  <si>
    <t>Promoters</t>
  </si>
  <si>
    <t>Promotori</t>
  </si>
  <si>
    <t>Machtpromotoren</t>
  </si>
  <si>
    <t>Promoteurs de pouvoir</t>
  </si>
  <si>
    <t>A une position hiérarchique élevée</t>
  </si>
  <si>
    <t>Peut fournir des ressources</t>
  </si>
  <si>
    <t>Peut protéger et soutenir les personnes qui sont ouvert à l'innovation</t>
  </si>
  <si>
    <t>Peut sanctionner les opposants</t>
  </si>
  <si>
    <t>Est capable de persuader et d'enthousiasmer</t>
  </si>
  <si>
    <t>Promoteurs de processus</t>
  </si>
  <si>
    <t>Promoteurs de relation</t>
  </si>
  <si>
    <t>Opposants</t>
  </si>
  <si>
    <t>A une haute compétence d'expert</t>
  </si>
  <si>
    <t>Évalue les problèmes nouveaux et complexes</t>
  </si>
  <si>
    <t>Développe des solutions pour surmonter les problèmes et les obstacles</t>
  </si>
  <si>
    <t>Conduit le processus d'innovation en transmettant son expertise</t>
  </si>
  <si>
    <t>Promoteurs expert</t>
  </si>
  <si>
    <t xml:space="preserve">Établit des contacts et des liens entre le promoteur de pouvoir et le promoteur expert </t>
  </si>
  <si>
    <t>Recueille et filtre les informations sur l'organisation</t>
  </si>
  <si>
    <t>Appuie indirectement le processus de changement</t>
  </si>
  <si>
    <t>Met en œuvre les mesures de solution</t>
  </si>
  <si>
    <t>Connait très bien la structure organisationnelle</t>
  </si>
  <si>
    <t>Dispose d'un vaste réseau de contacts personnels</t>
  </si>
  <si>
    <t>Wird durch alle Hierarchie-Schichten hindurch akzeptiert und respektiert wird</t>
  </si>
  <si>
    <t>Est accepté et respecté à travers tous les niveaux hiérarchiques</t>
  </si>
  <si>
    <t>Négocie entre les différents acteurs</t>
  </si>
  <si>
    <t>Sind gegen alles Neue im Unternehmen</t>
  </si>
  <si>
    <t>Est contre toutes nouveautés dans l'entreprise</t>
  </si>
  <si>
    <t>Entretien de bonnes et amicales relations dans l'organisation</t>
  </si>
  <si>
    <t>Kann den Innovationsprozess verzögern oder verhindern</t>
  </si>
  <si>
    <t>Peut empêcher ou retarder le processus d'innovation</t>
  </si>
  <si>
    <t>Promotori di potere</t>
  </si>
  <si>
    <t>Ha una posizione gerarchica alta</t>
  </si>
  <si>
    <t>Può convincere e ispirare</t>
  </si>
  <si>
    <t>Può fornire risorse</t>
  </si>
  <si>
    <t>Può proteggere e sostenere le persone che sono aperti all'innovazione</t>
  </si>
  <si>
    <t>Può punire gli oppositori</t>
  </si>
  <si>
    <t>Promotori esperti</t>
  </si>
  <si>
    <t>Valuta problemi nuovi e complessi</t>
  </si>
  <si>
    <t>Evaluiert neuartige und komplexe Probleme</t>
  </si>
  <si>
    <t>Entwickelt Lösungsansätze zur Überwindung von Problemen und Hindernissen</t>
  </si>
  <si>
    <t>Treibt den Innovationsprozess durch Weitergabe ihrer Expertise voran</t>
  </si>
  <si>
    <t>Setzt Lösungsansätze um</t>
  </si>
  <si>
    <t>Sviluppa soluzioni per superare i problemi e gli ostacoli</t>
  </si>
  <si>
    <t>Conduce il processo di innovazione trasmettendo la sua esperienza</t>
  </si>
  <si>
    <t>Ha una grande competenza di esperto</t>
  </si>
  <si>
    <t>Implementa le misure di soluzione</t>
  </si>
  <si>
    <t>Promotori di pocesso</t>
  </si>
  <si>
    <t>Conosce molto bene la struttura organizzativa</t>
  </si>
  <si>
    <t>Stabilisce contatti e connessioni tra il promotore esperto e il promottore di potere</t>
  </si>
  <si>
    <t>Raccoglie e filtra le informazioni sull'organizzazione</t>
  </si>
  <si>
    <t>Traduit et interprète les informations pour un usage interne</t>
  </si>
  <si>
    <t>Traduce e interpreta le informazioni per uso interno</t>
  </si>
  <si>
    <t>Sostiene indirettamente il processo di cambiamento</t>
  </si>
  <si>
    <t>Promotori di relazione</t>
  </si>
  <si>
    <t>Ha una vasta rete di contatti personali</t>
  </si>
  <si>
    <t>Mantiene all'interno dell'organizzazione buone e amichevoli relazioni</t>
  </si>
  <si>
    <t>Viene accettato e rispettato a tutti i livelli</t>
  </si>
  <si>
    <t>Noue des nouveaux réseaux internes et externes</t>
  </si>
  <si>
    <t>Forges nuove reti interne ed esterne</t>
  </si>
  <si>
    <t>Negozia tra i vari attori</t>
  </si>
  <si>
    <t>Oppositori</t>
  </si>
  <si>
    <t>È contro tutto nuovo nella azienda</t>
  </si>
  <si>
    <t>Può impedire o ritardare il processo di innovazione</t>
  </si>
  <si>
    <t>Power promoters</t>
  </si>
  <si>
    <t>Has a high hierarchical position</t>
  </si>
  <si>
    <t>Can convince and inspire</t>
  </si>
  <si>
    <t>Kann übezeugen und begeistern</t>
  </si>
  <si>
    <t>Can provide resources</t>
  </si>
  <si>
    <t>Can protect and support people who are open to innovation</t>
  </si>
  <si>
    <t>Can sanction opponents</t>
  </si>
  <si>
    <t>Expert promoters</t>
  </si>
  <si>
    <t>Has a high expert competence</t>
  </si>
  <si>
    <t>Evaluates new and complex problems</t>
  </si>
  <si>
    <t>Developes solutions to overcome problems and obstacles</t>
  </si>
  <si>
    <t>Leads the innovation process by transmitting its expertise</t>
  </si>
  <si>
    <t>Implements the solution measures</t>
  </si>
  <si>
    <t>Process promoters</t>
  </si>
  <si>
    <t>Knows the organizational structure  very well</t>
  </si>
  <si>
    <t>Establishes contacts and links between the expert promoters and power promoters</t>
  </si>
  <si>
    <t>Collects and filters information about your organization</t>
  </si>
  <si>
    <t>Translates and interprets information for internal use</t>
  </si>
  <si>
    <t>Supports the change process indirectly</t>
  </si>
  <si>
    <t>Relations promoters</t>
  </si>
  <si>
    <t>Has an extensive network of personal contacts</t>
  </si>
  <si>
    <t>Maintains within the organization good and friendly relations</t>
  </si>
  <si>
    <t>Is accepted and respected across all levels</t>
  </si>
  <si>
    <t>Forges new internal and external networks</t>
  </si>
  <si>
    <t>Negotiates between the different actors</t>
  </si>
  <si>
    <t>Opponents</t>
  </si>
  <si>
    <t>Is against all novelties in the company</t>
  </si>
  <si>
    <t>Can hinder or delay the process of innovation</t>
  </si>
  <si>
    <t>Succès (dernière période)</t>
  </si>
  <si>
    <t>Problèmes spécifiques (dernière période)</t>
  </si>
  <si>
    <t>Défis (prochaine période)</t>
  </si>
  <si>
    <t>Berechnung</t>
  </si>
  <si>
    <t>Calcul</t>
  </si>
  <si>
    <t>Calculation</t>
  </si>
  <si>
    <t> Calcolo</t>
  </si>
  <si>
    <t>Beschreibung/Bemerkungen</t>
  </si>
  <si>
    <t>Description/Remarques</t>
  </si>
  <si>
    <t>Description/Remarks</t>
  </si>
  <si>
    <t> Descrizione/Osservazioni</t>
  </si>
  <si>
    <t>Quelle</t>
  </si>
  <si>
    <t>Source</t>
  </si>
  <si>
    <t> Fonte</t>
  </si>
  <si>
    <t>I N D I K A T O R E N</t>
  </si>
  <si>
    <t>I N D I C A T E U R S</t>
  </si>
  <si>
    <t xml:space="preserve"> I  N  D  I  C  A  T  O  R  S</t>
  </si>
  <si>
    <t> I N D I C A T O R I</t>
  </si>
  <si>
    <t>Erhebungszeitpunkt</t>
  </si>
  <si>
    <t>Moment de l'enquête</t>
  </si>
  <si>
    <t>Time of the survey</t>
  </si>
  <si>
    <t> Momento della rilevazione</t>
  </si>
  <si>
    <t>realisierte Stunden</t>
  </si>
  <si>
    <t>heures réalisées</t>
  </si>
  <si>
    <t>ore realizzate</t>
  </si>
  <si>
    <t>realized hours</t>
  </si>
  <si>
    <t>Deliverables (erwartete Erzeugnisse, outcomes)</t>
  </si>
  <si>
    <t>Deliverables (livrables, outcomes)</t>
  </si>
  <si>
    <t>Deliverables (outcomes)</t>
  </si>
  <si>
    <t>Deliverables (prodotti attesi, outcomes)</t>
  </si>
  <si>
    <t>Aperçu des heures</t>
  </si>
  <si>
    <t>Übersicht der Stunden</t>
  </si>
  <si>
    <t>Overview of the hours</t>
  </si>
  <si>
    <t>Panoramica delle ore</t>
  </si>
  <si>
    <t>zugeordnete Stunden</t>
  </si>
  <si>
    <t>heures attribuées</t>
  </si>
  <si>
    <t>allocated hours</t>
  </si>
  <si>
    <t>ore attribuite</t>
  </si>
  <si>
    <t>Budget Stunden</t>
  </si>
  <si>
    <t>heures budget</t>
  </si>
  <si>
    <t>hours budget</t>
  </si>
  <si>
    <t>ore budget</t>
  </si>
  <si>
    <r>
      <t>©</t>
    </r>
    <r>
      <rPr>
        <b/>
        <sz val="8"/>
        <color rgb="FFFF0000"/>
        <rFont val="Calibri Light"/>
        <family val="2"/>
      </rPr>
      <t xml:space="preserve"> </t>
    </r>
    <r>
      <rPr>
        <sz val="8"/>
        <color rgb="FFFF0000"/>
        <rFont val="Calibri Light"/>
        <family val="2"/>
      </rPr>
      <t>i</t>
    </r>
    <r>
      <rPr>
        <sz val="8"/>
        <color theme="3" tint="-0.249977111117893"/>
        <rFont val="Calibri Light"/>
        <family val="2"/>
      </rPr>
      <t>Management</t>
    </r>
    <r>
      <rPr>
        <sz val="8"/>
        <color theme="1"/>
        <rFont val="Calibri Light"/>
        <family val="2"/>
      </rPr>
      <t xml:space="preserve"> </t>
    </r>
    <r>
      <rPr>
        <sz val="8"/>
        <color theme="1" tint="0.499984740745262"/>
        <rFont val="Calibri Light"/>
        <family val="2"/>
      </rPr>
      <t>• dr. s.</t>
    </r>
    <r>
      <rPr>
        <sz val="8"/>
        <color rgb="FFFF0000"/>
        <rFont val="Calibri Light"/>
        <family val="2"/>
      </rPr>
      <t>i</t>
    </r>
    <r>
      <rPr>
        <sz val="8"/>
        <color theme="1" tint="0.499984740745262"/>
        <rFont val="Calibri Light"/>
        <family val="2"/>
      </rPr>
      <t>mboden • www.2</t>
    </r>
    <r>
      <rPr>
        <b/>
        <sz val="8"/>
        <color theme="1" tint="0.499984740745262"/>
        <rFont val="Calibri Light"/>
        <family val="2"/>
      </rPr>
      <t>i</t>
    </r>
    <r>
      <rPr>
        <sz val="8"/>
        <color theme="1" tint="0.499984740745262"/>
        <rFont val="Calibri Light"/>
        <family val="2"/>
      </rPr>
      <t>Management.ch</t>
    </r>
  </si>
  <si>
    <t>Objectifs du projet (SMART = Spécifique, Mesurable, Acceptable, Réalisable, Temps)</t>
  </si>
  <si>
    <t>Verantwortungsmatrix</t>
  </si>
  <si>
    <t>Matrice des responsabilités</t>
  </si>
  <si>
    <t>Responsibility matrix</t>
  </si>
  <si>
    <t>Matrice di responsabilità</t>
  </si>
  <si>
    <t>Gesamtverantwortung</t>
  </si>
  <si>
    <t>Responsabilité globale</t>
  </si>
  <si>
    <t>Overall responsibility</t>
  </si>
  <si>
    <t>Responsabilità generale</t>
  </si>
  <si>
    <t>Entscheidung</t>
  </si>
  <si>
    <t>Décision</t>
  </si>
  <si>
    <t>Decision</t>
  </si>
  <si>
    <t>Decisione</t>
  </si>
  <si>
    <t>Mitarbeit</t>
  </si>
  <si>
    <t>Coopération</t>
  </si>
  <si>
    <t>Cooperation</t>
  </si>
  <si>
    <t>Cooperazione</t>
  </si>
  <si>
    <t>Information</t>
  </si>
  <si>
    <t>Informazioni</t>
  </si>
  <si>
    <t>G</t>
  </si>
  <si>
    <t>R</t>
  </si>
  <si>
    <t>O</t>
  </si>
  <si>
    <t>E</t>
  </si>
  <si>
    <t>D</t>
  </si>
  <si>
    <t>M</t>
  </si>
  <si>
    <t>C</t>
  </si>
  <si>
    <t>I</t>
  </si>
  <si>
    <t>Bereich</t>
  </si>
  <si>
    <t>Domaine</t>
  </si>
  <si>
    <t>Field</t>
  </si>
  <si>
    <t>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</si>
</sst>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0.00\ [$€-1]_-;\-* #,##0.00\ [$€-1]_-;_-* &quot;-&quot;??\ [$€-1]_-"/>
    <numFmt numFmtId="165" formatCode="_-* #,##0.00\ &quot;DM&quot;_-;\-* #,##0.00\ &quot;DM&quot;_-;_-* &quot;-&quot;??\ &quot;DM&quot;_-;_-@_-"/>
    <numFmt numFmtId="166" formatCode=";;;"/>
  </numFmts>
  <fonts count="64" x14ac:knownFonts="1">
    <font>
      <sz val="11"/>
      <color theme="1"/>
      <name val="Calibri"/>
      <family val="2"/>
      <scheme val="minor"/>
    </font>
    <font>
      <sz val="11"/>
      <color theme="1"/>
      <name val="Calibri"/>
      <family val="2"/>
      <scheme val="minor"/>
    </font>
    <font>
      <b/>
      <sz val="10"/>
      <color theme="1"/>
      <name val="Calibri"/>
      <family val="2"/>
      <scheme val="minor"/>
    </font>
    <font>
      <sz val="10"/>
      <name val="Arial"/>
      <family val="2"/>
    </font>
    <font>
      <sz val="10"/>
      <color theme="1"/>
      <name val="Calibri"/>
      <family val="2"/>
      <scheme val="minor"/>
    </font>
    <font>
      <sz val="10"/>
      <color theme="0"/>
      <name val="Calibri"/>
      <family val="2"/>
      <scheme val="minor"/>
    </font>
    <font>
      <b/>
      <sz val="11"/>
      <color theme="1"/>
      <name val="Calibri"/>
      <family val="2"/>
      <scheme val="minor"/>
    </font>
    <font>
      <u/>
      <sz val="11"/>
      <color theme="10"/>
      <name val="Calibri"/>
      <family val="2"/>
      <scheme val="minor"/>
    </font>
    <font>
      <sz val="11"/>
      <name val="Arial"/>
      <family val="2"/>
    </font>
    <font>
      <sz val="10"/>
      <color theme="1"/>
      <name val="Arial"/>
      <family val="2"/>
    </font>
    <font>
      <sz val="11"/>
      <color theme="0"/>
      <name val="Calibri"/>
      <family val="2"/>
      <scheme val="minor"/>
    </font>
    <font>
      <u/>
      <sz val="10"/>
      <color indexed="12"/>
      <name val="Arial"/>
      <family val="2"/>
    </font>
    <font>
      <sz val="10"/>
      <color rgb="FFFF0000"/>
      <name val="Calibri"/>
      <family val="2"/>
      <scheme val="minor"/>
    </font>
    <font>
      <sz val="9"/>
      <color theme="0"/>
      <name val="Arial"/>
      <family val="2"/>
    </font>
    <font>
      <u/>
      <sz val="10"/>
      <color indexed="12"/>
      <name val="Verdana"/>
      <family val="2"/>
    </font>
    <font>
      <sz val="10"/>
      <name val="Verdana"/>
      <family val="2"/>
    </font>
    <font>
      <sz val="9"/>
      <color indexed="81"/>
      <name val="Tahoma"/>
      <family val="2"/>
    </font>
    <font>
      <b/>
      <sz val="9"/>
      <color indexed="81"/>
      <name val="Tahoma"/>
      <family val="2"/>
    </font>
    <font>
      <u/>
      <sz val="10"/>
      <color indexed="12"/>
      <name val="Tahoma"/>
      <family val="2"/>
    </font>
    <font>
      <sz val="10"/>
      <color theme="0"/>
      <name val="Arial"/>
      <family val="2"/>
    </font>
    <font>
      <b/>
      <sz val="10"/>
      <color theme="5" tint="-0.249977111117893"/>
      <name val="Calibri"/>
      <family val="2"/>
      <scheme val="minor"/>
    </font>
    <font>
      <sz val="10"/>
      <color theme="6" tint="0.39997558519241921"/>
      <name val="Calibri"/>
      <family val="2"/>
      <scheme val="minor"/>
    </font>
    <font>
      <sz val="10"/>
      <color rgb="FF000000"/>
      <name val="Calibri"/>
      <family val="2"/>
      <scheme val="minor"/>
    </font>
    <font>
      <u/>
      <sz val="10"/>
      <color theme="3"/>
      <name val="Calibri"/>
      <family val="2"/>
    </font>
    <font>
      <sz val="4"/>
      <color theme="0"/>
      <name val="Calibri"/>
      <family val="2"/>
      <scheme val="minor"/>
    </font>
    <font>
      <sz val="4"/>
      <color theme="1"/>
      <name val="Calibri"/>
      <family val="2"/>
      <scheme val="minor"/>
    </font>
    <font>
      <u/>
      <sz val="7.7"/>
      <color theme="10"/>
      <name val="Calibri"/>
      <family val="2"/>
    </font>
    <font>
      <sz val="10"/>
      <color theme="1"/>
      <name val="Calibri Light"/>
      <family val="2"/>
    </font>
    <font>
      <sz val="24"/>
      <color theme="3"/>
      <name val="Calibri Light"/>
      <family val="2"/>
    </font>
    <font>
      <b/>
      <sz val="24"/>
      <color theme="3"/>
      <name val="Calibri Light"/>
      <family val="2"/>
    </font>
    <font>
      <sz val="11"/>
      <color theme="1"/>
      <name val="Calibri Light"/>
      <family val="2"/>
    </font>
    <font>
      <sz val="14"/>
      <color theme="1"/>
      <name val="Calibri Light"/>
      <family val="2"/>
    </font>
    <font>
      <sz val="8"/>
      <color theme="1"/>
      <name val="Calibri Light"/>
      <family val="2"/>
    </font>
    <font>
      <b/>
      <sz val="8"/>
      <color rgb="FFFF0000"/>
      <name val="Calibri Light"/>
      <family val="2"/>
    </font>
    <font>
      <sz val="8"/>
      <color rgb="FFFF0000"/>
      <name val="Calibri Light"/>
      <family val="2"/>
    </font>
    <font>
      <sz val="8"/>
      <color theme="3" tint="-0.249977111117893"/>
      <name val="Calibri Light"/>
      <family val="2"/>
    </font>
    <font>
      <sz val="8"/>
      <color theme="1" tint="0.499984740745262"/>
      <name val="Calibri Light"/>
      <family val="2"/>
    </font>
    <font>
      <b/>
      <sz val="8"/>
      <color theme="1" tint="0.499984740745262"/>
      <name val="Calibri Light"/>
      <family val="2"/>
    </font>
    <font>
      <sz val="12"/>
      <color theme="0" tint="-0.499984740745262"/>
      <name val="Calibri Light"/>
      <family val="2"/>
    </font>
    <font>
      <sz val="11"/>
      <color theme="0" tint="-0.34998626667073579"/>
      <name val="Calibri Light"/>
      <family val="2"/>
    </font>
    <font>
      <sz val="11"/>
      <color theme="0"/>
      <name val="Calibri Light"/>
      <family val="2"/>
    </font>
    <font>
      <b/>
      <sz val="11"/>
      <color theme="3"/>
      <name val="Calibri Light"/>
      <family val="2"/>
    </font>
    <font>
      <sz val="24"/>
      <color theme="3" tint="0.39997558519241921"/>
      <name val="Calibri Light"/>
      <family val="2"/>
    </font>
    <font>
      <sz val="24"/>
      <color theme="9" tint="-0.249977111117893"/>
      <name val="Calibri Light"/>
      <family val="2"/>
    </font>
    <font>
      <sz val="11"/>
      <color theme="3" tint="0.39997558519241921"/>
      <name val="Calibri Light"/>
      <family val="2"/>
    </font>
    <font>
      <sz val="11"/>
      <color theme="9" tint="-0.249977111117893"/>
      <name val="Calibri Light"/>
      <family val="2"/>
    </font>
    <font>
      <b/>
      <sz val="12"/>
      <color theme="4" tint="0.39997558519241921"/>
      <name val="Calibri Light"/>
      <family val="2"/>
    </font>
    <font>
      <b/>
      <sz val="12"/>
      <color theme="9" tint="0.39997558519241921"/>
      <name val="Calibri Light"/>
      <family val="2"/>
    </font>
    <font>
      <sz val="24"/>
      <color theme="4" tint="0.39997558519241921"/>
      <name val="Calibri Light"/>
      <family val="2"/>
    </font>
    <font>
      <sz val="10"/>
      <color theme="3" tint="0.39997558519241921"/>
      <name val="Calibri Light"/>
      <family val="2"/>
    </font>
    <font>
      <sz val="10"/>
      <color theme="9" tint="-0.249977111117893"/>
      <name val="Calibri Light"/>
      <family val="2"/>
    </font>
    <font>
      <b/>
      <sz val="14"/>
      <color theme="3" tint="-0.249977111117893"/>
      <name val="Calibri Light"/>
      <family val="2"/>
    </font>
    <font>
      <sz val="16"/>
      <color theme="4" tint="0.39997558519241921"/>
      <name val="Calibri Light"/>
      <family val="2"/>
    </font>
    <font>
      <sz val="16"/>
      <color theme="9" tint="0.39997558519241921"/>
      <name val="Calibri Light"/>
      <family val="2"/>
    </font>
    <font>
      <sz val="11"/>
      <color theme="4" tint="-0.499984740745262"/>
      <name val="Calibri Light"/>
      <family val="2"/>
    </font>
    <font>
      <sz val="11"/>
      <color theme="9" tint="-0.499984740745262"/>
      <name val="Calibri Light"/>
      <family val="2"/>
    </font>
    <font>
      <b/>
      <sz val="12"/>
      <color theme="5" tint="0.39997558519241921"/>
      <name val="Calibri Light"/>
      <family val="2"/>
    </font>
    <font>
      <sz val="24"/>
      <color theme="5" tint="-0.249977111117893"/>
      <name val="Calibri Light"/>
      <family val="2"/>
    </font>
    <font>
      <sz val="10"/>
      <color theme="5" tint="-0.249977111117893"/>
      <name val="Calibri Light"/>
      <family val="2"/>
    </font>
    <font>
      <sz val="10"/>
      <color theme="7" tint="-0.249977111117893"/>
      <name val="Calibri Light"/>
      <family val="2"/>
    </font>
    <font>
      <b/>
      <sz val="12"/>
      <color theme="7" tint="0.39997558519241921"/>
      <name val="Calibri Light"/>
      <family val="2"/>
    </font>
    <font>
      <sz val="24"/>
      <color theme="7" tint="-0.249977111117893"/>
      <name val="Calibri Light"/>
      <family val="2"/>
    </font>
    <font>
      <sz val="11"/>
      <color theme="7" tint="-0.499984740745262"/>
      <name val="Calibri Light"/>
      <family val="2"/>
    </font>
    <font>
      <sz val="8"/>
      <color rgb="FF000000"/>
      <name val="Calibri Light"/>
      <family val="2"/>
    </font>
  </fonts>
  <fills count="10">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theme="6" tint="0.59999389629810485"/>
        <bgColor indexed="65"/>
      </patternFill>
    </fill>
    <fill>
      <patternFill patternType="solid">
        <fgColor theme="7" tint="0.59999389629810485"/>
        <bgColor indexed="65"/>
      </patternFill>
    </fill>
    <fill>
      <patternFill patternType="solid">
        <fgColor theme="1" tint="0.499984740745262"/>
        <bgColor indexed="64"/>
      </patternFill>
    </fill>
  </fills>
  <borders count="29">
    <border>
      <left/>
      <right/>
      <top/>
      <bottom/>
      <diagonal/>
    </border>
    <border>
      <left/>
      <right/>
      <top/>
      <bottom style="thin">
        <color theme="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auto="1"/>
      </left>
      <right/>
      <top style="thin">
        <color auto="1"/>
      </top>
      <bottom style="thin">
        <color auto="1"/>
      </bottom>
      <diagonal/>
    </border>
    <border>
      <left style="thin">
        <color theme="0" tint="-0.14996795556505021"/>
      </left>
      <right style="thin">
        <color theme="0" tint="-0.14996795556505021"/>
      </right>
      <top/>
      <bottom/>
      <diagonal/>
    </border>
    <border>
      <left/>
      <right style="thin">
        <color theme="0" tint="-0.14996795556505021"/>
      </right>
      <top/>
      <bottom/>
      <diagonal/>
    </border>
    <border>
      <left style="thin">
        <color theme="0" tint="-0.14996795556505021"/>
      </left>
      <right style="medium">
        <color theme="1" tint="0.499984740745262"/>
      </right>
      <top/>
      <bottom/>
      <diagonal/>
    </border>
  </borders>
  <cellStyleXfs count="19">
    <xf numFmtId="0" fontId="0" fillId="0" borderId="0"/>
    <xf numFmtId="0" fontId="23" fillId="0" borderId="0" applyNumberFormat="0" applyFill="0" applyBorder="0" applyProtection="0">
      <alignment vertical="center"/>
      <protection locked="0"/>
    </xf>
    <xf numFmtId="0" fontId="3" fillId="0" borderId="0"/>
    <xf numFmtId="0" fontId="7" fillId="0" borderId="0" applyNumberFormat="0" applyFill="0" applyBorder="0" applyAlignment="0" applyProtection="0"/>
    <xf numFmtId="43" fontId="3" fillId="0" borderId="0" applyFont="0" applyFill="0" applyBorder="0" applyAlignment="0" applyProtection="0"/>
    <xf numFmtId="0" fontId="3" fillId="0" borderId="0"/>
    <xf numFmtId="0" fontId="11" fillId="0" borderId="0" applyNumberFormat="0" applyFill="0" applyBorder="0" applyAlignment="0" applyProtection="0">
      <alignment vertical="top"/>
      <protection locked="0"/>
    </xf>
    <xf numFmtId="0" fontId="8" fillId="0" borderId="0"/>
    <xf numFmtId="0" fontId="1" fillId="0" borderId="0"/>
    <xf numFmtId="0" fontId="14" fillId="0" borderId="0" applyNumberFormat="0" applyFill="0" applyBorder="0" applyAlignment="0" applyProtection="0">
      <alignment vertical="top"/>
      <protection locked="0"/>
    </xf>
    <xf numFmtId="0" fontId="15" fillId="0" borderId="0"/>
    <xf numFmtId="164" fontId="15"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 fillId="7" borderId="0" applyNumberFormat="0" applyBorder="0" applyAlignment="0" applyProtection="0"/>
    <xf numFmtId="0" fontId="1" fillId="8" borderId="0" applyNumberFormat="0" applyBorder="0" applyAlignment="0" applyProtection="0"/>
    <xf numFmtId="0" fontId="18" fillId="0" borderId="0" applyNumberFormat="0" applyFill="0" applyBorder="0" applyAlignment="0" applyProtection="0">
      <alignment vertical="top"/>
      <protection locked="0"/>
    </xf>
    <xf numFmtId="0" fontId="3" fillId="0" borderId="0"/>
    <xf numFmtId="0" fontId="26" fillId="0" borderId="0" applyNumberFormat="0" applyFill="0" applyBorder="0" applyAlignment="0" applyProtection="0">
      <alignment vertical="top"/>
      <protection locked="0"/>
    </xf>
  </cellStyleXfs>
  <cellXfs count="228">
    <xf numFmtId="0" fontId="0" fillId="0" borderId="0" xfId="0"/>
    <xf numFmtId="0" fontId="4" fillId="0" borderId="0" xfId="0" applyFont="1" applyProtection="1">
      <protection hidden="1"/>
    </xf>
    <xf numFmtId="166" fontId="12" fillId="0" borderId="0" xfId="8" applyNumberFormat="1" applyFont="1" applyAlignment="1" applyProtection="1">
      <alignment vertical="center" wrapText="1"/>
      <protection hidden="1"/>
    </xf>
    <xf numFmtId="166" fontId="12" fillId="0" borderId="0" xfId="8" applyNumberFormat="1" applyFont="1" applyFill="1" applyBorder="1" applyAlignment="1" applyProtection="1">
      <alignment vertical="center" wrapText="1"/>
      <protection hidden="1"/>
    </xf>
    <xf numFmtId="0" fontId="21" fillId="5" borderId="5" xfId="8" applyNumberFormat="1" applyFont="1" applyFill="1" applyBorder="1" applyAlignment="1" applyProtection="1">
      <alignment horizontal="center" vertical="center" wrapText="1"/>
      <protection locked="0"/>
    </xf>
    <xf numFmtId="166" fontId="12" fillId="0" borderId="0" xfId="8" applyNumberFormat="1" applyFont="1" applyBorder="1" applyAlignment="1" applyProtection="1">
      <alignment vertical="center" wrapText="1"/>
      <protection hidden="1"/>
    </xf>
    <xf numFmtId="14" fontId="12" fillId="0" borderId="0" xfId="8" applyNumberFormat="1" applyFont="1" applyBorder="1" applyAlignment="1" applyProtection="1">
      <alignment vertical="center" wrapText="1"/>
      <protection hidden="1"/>
    </xf>
    <xf numFmtId="166" fontId="12" fillId="0" borderId="0" xfId="8" applyNumberFormat="1" applyFont="1" applyFill="1" applyAlignment="1" applyProtection="1">
      <alignment vertical="top" wrapText="1"/>
      <protection hidden="1"/>
    </xf>
    <xf numFmtId="0" fontId="12" fillId="0" borderId="0" xfId="8" applyNumberFormat="1" applyFont="1" applyAlignment="1" applyProtection="1">
      <alignment vertical="center" wrapText="1"/>
      <protection hidden="1"/>
    </xf>
    <xf numFmtId="166" fontId="12" fillId="6" borderId="0" xfId="8" applyNumberFormat="1" applyFont="1" applyFill="1" applyAlignment="1" applyProtection="1">
      <alignment vertical="center" wrapText="1"/>
      <protection hidden="1"/>
    </xf>
    <xf numFmtId="0" fontId="4" fillId="2" borderId="2" xfId="8" applyNumberFormat="1" applyFont="1" applyFill="1" applyBorder="1" applyAlignment="1" applyProtection="1">
      <alignment vertical="center" wrapText="1"/>
      <protection hidden="1"/>
    </xf>
    <xf numFmtId="0" fontId="12" fillId="0" borderId="2" xfId="8" applyNumberFormat="1" applyFont="1" applyBorder="1" applyAlignment="1" applyProtection="1">
      <alignment vertical="center" wrapText="1"/>
      <protection hidden="1"/>
    </xf>
    <xf numFmtId="0" fontId="4" fillId="0" borderId="2" xfId="8" applyNumberFormat="1" applyFont="1" applyBorder="1" applyAlignment="1" applyProtection="1">
      <alignment horizontal="left" vertical="top" wrapText="1"/>
      <protection hidden="1"/>
    </xf>
    <xf numFmtId="0" fontId="4" fillId="0" borderId="2" xfId="8" applyNumberFormat="1" applyFont="1" applyBorder="1" applyAlignment="1" applyProtection="1">
      <alignment vertical="center" wrapText="1"/>
      <protection hidden="1"/>
    </xf>
    <xf numFmtId="166" fontId="4" fillId="0" borderId="2" xfId="8" applyNumberFormat="1" applyFont="1" applyBorder="1" applyAlignment="1" applyProtection="1">
      <alignment vertical="center" wrapText="1"/>
      <protection hidden="1"/>
    </xf>
    <xf numFmtId="0" fontId="4" fillId="0" borderId="0" xfId="8" applyNumberFormat="1" applyFont="1" applyAlignment="1" applyProtection="1">
      <alignment vertical="center" wrapText="1"/>
      <protection hidden="1"/>
    </xf>
    <xf numFmtId="0" fontId="2" fillId="2" borderId="3" xfId="8" applyNumberFormat="1" applyFont="1" applyFill="1" applyBorder="1" applyAlignment="1" applyProtection="1">
      <alignment vertical="center" wrapText="1"/>
      <protection hidden="1"/>
    </xf>
    <xf numFmtId="0" fontId="12" fillId="5" borderId="2" xfId="8" applyNumberFormat="1" applyFont="1" applyFill="1" applyBorder="1" applyAlignment="1" applyProtection="1">
      <alignment horizontal="center" vertical="center" wrapText="1"/>
      <protection hidden="1"/>
    </xf>
    <xf numFmtId="0" fontId="20" fillId="5" borderId="2" xfId="8" applyNumberFormat="1" applyFont="1" applyFill="1" applyBorder="1" applyAlignment="1" applyProtection="1">
      <alignment horizontal="left" vertical="top" wrapText="1"/>
      <protection hidden="1"/>
    </xf>
    <xf numFmtId="0" fontId="20" fillId="5" borderId="2" xfId="8" applyNumberFormat="1" applyFont="1" applyFill="1" applyBorder="1" applyAlignment="1" applyProtection="1">
      <alignment horizontal="left" vertical="center" wrapText="1"/>
      <protection hidden="1"/>
    </xf>
    <xf numFmtId="166" fontId="20" fillId="5" borderId="4" xfId="8" applyNumberFormat="1" applyFont="1" applyFill="1" applyBorder="1" applyAlignment="1" applyProtection="1">
      <alignment horizontal="center" vertical="center" wrapText="1"/>
      <protection hidden="1"/>
    </xf>
    <xf numFmtId="0" fontId="12" fillId="5" borderId="3" xfId="8" applyNumberFormat="1" applyFont="1" applyFill="1" applyBorder="1" applyAlignment="1" applyProtection="1">
      <alignment horizontal="center" vertical="center" wrapText="1"/>
      <protection hidden="1"/>
    </xf>
    <xf numFmtId="0" fontId="2" fillId="5" borderId="3" xfId="8" applyNumberFormat="1" applyFont="1" applyFill="1" applyBorder="1" applyAlignment="1" applyProtection="1">
      <alignment horizontal="left" vertical="top" wrapText="1"/>
      <protection hidden="1"/>
    </xf>
    <xf numFmtId="0" fontId="2" fillId="5" borderId="3" xfId="8" applyNumberFormat="1" applyFont="1" applyFill="1" applyBorder="1" applyAlignment="1" applyProtection="1">
      <alignment vertical="center" wrapText="1"/>
      <protection hidden="1"/>
    </xf>
    <xf numFmtId="166" fontId="2" fillId="5" borderId="3" xfId="8" applyNumberFormat="1" applyFont="1" applyFill="1" applyBorder="1" applyAlignment="1" applyProtection="1">
      <alignment vertical="center" wrapText="1"/>
      <protection hidden="1"/>
    </xf>
    <xf numFmtId="0" fontId="2" fillId="2" borderId="16" xfId="8" applyNumberFormat="1" applyFont="1" applyFill="1" applyBorder="1" applyAlignment="1" applyProtection="1">
      <alignment vertical="center" wrapText="1"/>
      <protection hidden="1"/>
    </xf>
    <xf numFmtId="0" fontId="2" fillId="5" borderId="16" xfId="8" applyNumberFormat="1" applyFont="1" applyFill="1" applyBorder="1" applyAlignment="1" applyProtection="1">
      <alignment horizontal="left" vertical="top" wrapText="1"/>
      <protection hidden="1"/>
    </xf>
    <xf numFmtId="0" fontId="2" fillId="5" borderId="16" xfId="8" applyNumberFormat="1" applyFont="1" applyFill="1" applyBorder="1" applyAlignment="1" applyProtection="1">
      <alignment vertical="center" wrapText="1"/>
      <protection hidden="1"/>
    </xf>
    <xf numFmtId="166" fontId="2" fillId="5" borderId="16" xfId="8" applyNumberFormat="1" applyFont="1" applyFill="1" applyBorder="1" applyAlignment="1" applyProtection="1">
      <alignment vertical="center" wrapText="1"/>
      <protection hidden="1"/>
    </xf>
    <xf numFmtId="0" fontId="5" fillId="6" borderId="10" xfId="0" applyFont="1" applyFill="1" applyBorder="1" applyAlignment="1" applyProtection="1">
      <alignment vertical="top"/>
      <protection hidden="1"/>
    </xf>
    <xf numFmtId="0" fontId="5" fillId="6" borderId="15" xfId="8" applyNumberFormat="1" applyFont="1" applyFill="1" applyBorder="1" applyAlignment="1" applyProtection="1">
      <alignment vertical="top" wrapText="1"/>
      <protection hidden="1"/>
    </xf>
    <xf numFmtId="0" fontId="19" fillId="6" borderId="10" xfId="7" applyNumberFormat="1" applyFont="1" applyFill="1" applyBorder="1" applyAlignment="1" applyProtection="1">
      <alignment horizontal="left" vertical="top" wrapText="1"/>
      <protection hidden="1"/>
    </xf>
    <xf numFmtId="166" fontId="12" fillId="6" borderId="10" xfId="8" applyNumberFormat="1" applyFont="1" applyFill="1" applyBorder="1" applyAlignment="1" applyProtection="1">
      <alignment vertical="top" wrapText="1"/>
      <protection hidden="1"/>
    </xf>
    <xf numFmtId="0" fontId="4" fillId="4" borderId="0" xfId="8" applyNumberFormat="1" applyFont="1" applyFill="1" applyAlignment="1" applyProtection="1">
      <alignment vertical="top" wrapText="1"/>
      <protection hidden="1"/>
    </xf>
    <xf numFmtId="0" fontId="12" fillId="4" borderId="0" xfId="8" applyNumberFormat="1" applyFont="1" applyFill="1" applyAlignment="1" applyProtection="1">
      <alignment vertical="top" wrapText="1"/>
      <protection hidden="1"/>
    </xf>
    <xf numFmtId="0" fontId="5" fillId="4" borderId="0" xfId="8" applyNumberFormat="1" applyFont="1" applyFill="1" applyAlignment="1" applyProtection="1">
      <alignment vertical="top" wrapText="1"/>
      <protection hidden="1"/>
    </xf>
    <xf numFmtId="0" fontId="4" fillId="2" borderId="5" xfId="8" applyNumberFormat="1" applyFont="1" applyFill="1" applyBorder="1" applyAlignment="1" applyProtection="1">
      <alignment vertical="center" wrapText="1"/>
      <protection hidden="1"/>
    </xf>
    <xf numFmtId="0" fontId="4" fillId="0" borderId="14" xfId="8" applyNumberFormat="1" applyFont="1" applyBorder="1" applyAlignment="1" applyProtection="1">
      <alignment vertical="center" wrapText="1"/>
      <protection hidden="1"/>
    </xf>
    <xf numFmtId="0" fontId="4" fillId="0" borderId="5" xfId="8" applyNumberFormat="1" applyFont="1" applyBorder="1" applyAlignment="1" applyProtection="1">
      <alignment horizontal="left" vertical="top" wrapText="1"/>
      <protection hidden="1"/>
    </xf>
    <xf numFmtId="0" fontId="4" fillId="0" borderId="5" xfId="8" applyNumberFormat="1" applyFont="1" applyBorder="1" applyAlignment="1" applyProtection="1">
      <alignment vertical="center" wrapText="1"/>
      <protection hidden="1"/>
    </xf>
    <xf numFmtId="166" fontId="5" fillId="0" borderId="5" xfId="8" applyNumberFormat="1" applyFont="1" applyFill="1" applyBorder="1" applyAlignment="1" applyProtection="1">
      <alignment vertical="center" wrapText="1"/>
      <protection hidden="1"/>
    </xf>
    <xf numFmtId="0" fontId="4" fillId="2" borderId="17" xfId="8" applyNumberFormat="1" applyFont="1" applyFill="1" applyBorder="1" applyAlignment="1" applyProtection="1">
      <alignment vertical="center" wrapText="1"/>
      <protection hidden="1"/>
    </xf>
    <xf numFmtId="0" fontId="4" fillId="0" borderId="17" xfId="8" applyNumberFormat="1" applyFont="1" applyBorder="1" applyAlignment="1" applyProtection="1">
      <alignment horizontal="left" vertical="top" wrapText="1"/>
      <protection hidden="1"/>
    </xf>
    <xf numFmtId="0" fontId="4" fillId="0" borderId="17" xfId="8" applyNumberFormat="1" applyFont="1" applyBorder="1" applyAlignment="1" applyProtection="1">
      <alignment vertical="center" wrapText="1"/>
      <protection hidden="1"/>
    </xf>
    <xf numFmtId="166" fontId="5" fillId="0" borderId="17" xfId="8" applyNumberFormat="1" applyFont="1" applyFill="1" applyBorder="1" applyAlignment="1" applyProtection="1">
      <alignment vertical="center" wrapText="1"/>
      <protection hidden="1"/>
    </xf>
    <xf numFmtId="0" fontId="4" fillId="2" borderId="3" xfId="8" applyNumberFormat="1" applyFont="1" applyFill="1" applyBorder="1" applyAlignment="1" applyProtection="1">
      <alignment vertical="center" wrapText="1"/>
      <protection hidden="1"/>
    </xf>
    <xf numFmtId="0" fontId="4" fillId="0" borderId="3" xfId="8" applyNumberFormat="1" applyFont="1" applyBorder="1" applyAlignment="1" applyProtection="1">
      <alignment horizontal="left" vertical="top" wrapText="1"/>
      <protection hidden="1"/>
    </xf>
    <xf numFmtId="166" fontId="5" fillId="0" borderId="3" xfId="8" applyNumberFormat="1" applyFont="1" applyFill="1" applyBorder="1" applyAlignment="1" applyProtection="1">
      <alignment vertical="center" wrapText="1"/>
      <protection hidden="1"/>
    </xf>
    <xf numFmtId="0" fontId="5" fillId="6" borderId="10" xfId="0" applyFont="1" applyFill="1" applyBorder="1" applyProtection="1">
      <protection hidden="1"/>
    </xf>
    <xf numFmtId="0" fontId="5" fillId="6" borderId="15" xfId="8" applyNumberFormat="1" applyFont="1" applyFill="1" applyBorder="1" applyAlignment="1" applyProtection="1">
      <alignment vertical="center" wrapText="1"/>
      <protection hidden="1"/>
    </xf>
    <xf numFmtId="0" fontId="5" fillId="6" borderId="10" xfId="8" applyNumberFormat="1" applyFont="1" applyFill="1" applyBorder="1" applyAlignment="1" applyProtection="1">
      <alignment vertical="center" wrapText="1"/>
      <protection hidden="1"/>
    </xf>
    <xf numFmtId="166" fontId="12" fillId="6" borderId="10" xfId="8" applyNumberFormat="1" applyFont="1" applyFill="1" applyBorder="1" applyAlignment="1" applyProtection="1">
      <alignment vertical="center" wrapText="1"/>
      <protection hidden="1"/>
    </xf>
    <xf numFmtId="0" fontId="4" fillId="4" borderId="0" xfId="8" applyNumberFormat="1" applyFont="1" applyFill="1" applyAlignment="1" applyProtection="1">
      <alignment vertical="center" wrapText="1"/>
      <protection hidden="1"/>
    </xf>
    <xf numFmtId="0" fontId="12" fillId="4" borderId="0" xfId="8" applyNumberFormat="1" applyFont="1" applyFill="1" applyAlignment="1" applyProtection="1">
      <alignment vertical="center" wrapText="1"/>
      <protection hidden="1"/>
    </xf>
    <xf numFmtId="0" fontId="5" fillId="4" borderId="0" xfId="8" applyNumberFormat="1" applyFont="1" applyFill="1" applyAlignment="1" applyProtection="1">
      <alignment vertical="center" wrapText="1"/>
      <protection hidden="1"/>
    </xf>
    <xf numFmtId="0" fontId="22" fillId="0" borderId="17" xfId="8" applyNumberFormat="1" applyFont="1" applyBorder="1" applyAlignment="1" applyProtection="1">
      <alignment horizontal="left" vertical="top" wrapText="1"/>
      <protection hidden="1"/>
    </xf>
    <xf numFmtId="0" fontId="4" fillId="0" borderId="3" xfId="8" applyNumberFormat="1" applyFont="1" applyBorder="1" applyAlignment="1" applyProtection="1">
      <alignment vertical="center" wrapText="1"/>
      <protection hidden="1"/>
    </xf>
    <xf numFmtId="0" fontId="4" fillId="0" borderId="25" xfId="8" applyNumberFormat="1" applyFont="1" applyBorder="1" applyAlignment="1" applyProtection="1">
      <alignment vertical="center" wrapText="1"/>
      <protection hidden="1"/>
    </xf>
    <xf numFmtId="166" fontId="5" fillId="0" borderId="2" xfId="8" applyNumberFormat="1" applyFont="1" applyFill="1" applyBorder="1" applyAlignment="1" applyProtection="1">
      <alignment vertical="center" wrapText="1"/>
      <protection hidden="1"/>
    </xf>
    <xf numFmtId="0" fontId="4" fillId="0" borderId="19" xfId="8" applyNumberFormat="1" applyFont="1" applyBorder="1" applyAlignment="1" applyProtection="1">
      <alignment horizontal="left" vertical="top" wrapText="1"/>
      <protection hidden="1"/>
    </xf>
    <xf numFmtId="166" fontId="5" fillId="0" borderId="21" xfId="8" applyNumberFormat="1" applyFont="1" applyFill="1" applyBorder="1" applyAlignment="1" applyProtection="1">
      <alignment vertical="center" wrapText="1"/>
      <protection hidden="1"/>
    </xf>
    <xf numFmtId="0" fontId="4" fillId="0" borderId="20" xfId="8" applyNumberFormat="1" applyFont="1" applyBorder="1" applyAlignment="1" applyProtection="1">
      <alignment vertical="center" wrapText="1"/>
      <protection hidden="1"/>
    </xf>
    <xf numFmtId="0" fontId="4" fillId="0" borderId="19" xfId="8" applyNumberFormat="1" applyFont="1" applyBorder="1" applyAlignment="1" applyProtection="1">
      <alignment vertical="center" wrapText="1"/>
      <protection hidden="1"/>
    </xf>
    <xf numFmtId="166" fontId="5" fillId="0" borderId="19" xfId="8" applyNumberFormat="1" applyFont="1" applyFill="1" applyBorder="1" applyAlignment="1" applyProtection="1">
      <alignment vertical="center" wrapText="1"/>
      <protection hidden="1"/>
    </xf>
    <xf numFmtId="0" fontId="4" fillId="0" borderId="18" xfId="8" applyNumberFormat="1" applyFont="1" applyBorder="1" applyAlignment="1" applyProtection="1">
      <alignment vertical="center" wrapText="1"/>
      <protection hidden="1"/>
    </xf>
    <xf numFmtId="166" fontId="5" fillId="0" borderId="0" xfId="8" applyNumberFormat="1" applyFont="1" applyFill="1" applyBorder="1" applyAlignment="1" applyProtection="1">
      <alignment vertical="center" wrapText="1"/>
      <protection hidden="1"/>
    </xf>
    <xf numFmtId="0" fontId="19" fillId="6" borderId="10" xfId="7" applyNumberFormat="1" applyFont="1" applyFill="1" applyBorder="1" applyAlignment="1" applyProtection="1">
      <alignment horizontal="left" vertical="center" wrapText="1"/>
      <protection hidden="1"/>
    </xf>
    <xf numFmtId="0" fontId="4" fillId="2" borderId="5" xfId="8" applyNumberFormat="1" applyFont="1" applyFill="1" applyBorder="1" applyAlignment="1" applyProtection="1">
      <alignment vertical="top" wrapText="1"/>
      <protection hidden="1"/>
    </xf>
    <xf numFmtId="0" fontId="4" fillId="0" borderId="14" xfId="8" applyNumberFormat="1" applyFont="1" applyBorder="1" applyAlignment="1" applyProtection="1">
      <alignment vertical="top" wrapText="1"/>
      <protection hidden="1"/>
    </xf>
    <xf numFmtId="0" fontId="4" fillId="2" borderId="17" xfId="8" applyNumberFormat="1" applyFont="1" applyFill="1" applyBorder="1" applyAlignment="1" applyProtection="1">
      <alignment vertical="top" wrapText="1"/>
      <protection hidden="1"/>
    </xf>
    <xf numFmtId="0" fontId="4" fillId="2" borderId="3" xfId="8" applyNumberFormat="1" applyFont="1" applyFill="1" applyBorder="1" applyAlignment="1" applyProtection="1">
      <alignment vertical="top" wrapText="1"/>
      <protection hidden="1"/>
    </xf>
    <xf numFmtId="0" fontId="4" fillId="0" borderId="5" xfId="0" applyFont="1" applyBorder="1" applyProtection="1">
      <protection hidden="1"/>
    </xf>
    <xf numFmtId="0" fontId="4" fillId="0" borderId="3" xfId="8" applyNumberFormat="1" applyFont="1" applyBorder="1" applyAlignment="1" applyProtection="1">
      <alignment horizontal="left" vertical="center" wrapText="1"/>
      <protection hidden="1"/>
    </xf>
    <xf numFmtId="0" fontId="4" fillId="0" borderId="15" xfId="8" applyNumberFormat="1" applyFont="1" applyBorder="1" applyAlignment="1" applyProtection="1">
      <alignment horizontal="left" vertical="center" wrapText="1"/>
      <protection hidden="1"/>
    </xf>
    <xf numFmtId="0" fontId="4" fillId="4" borderId="0" xfId="8" applyNumberFormat="1" applyFont="1" applyFill="1" applyBorder="1" applyAlignment="1" applyProtection="1">
      <alignment vertical="center" wrapText="1"/>
      <protection hidden="1"/>
    </xf>
    <xf numFmtId="0" fontId="12" fillId="4" borderId="0" xfId="8" applyNumberFormat="1" applyFont="1" applyFill="1" applyBorder="1" applyAlignment="1" applyProtection="1">
      <alignment vertical="center" wrapText="1"/>
      <protection hidden="1"/>
    </xf>
    <xf numFmtId="0" fontId="4" fillId="4" borderId="0" xfId="0" applyFont="1" applyFill="1" applyProtection="1">
      <protection hidden="1"/>
    </xf>
    <xf numFmtId="0" fontId="4" fillId="2" borderId="16" xfId="8" applyNumberFormat="1" applyFont="1" applyFill="1" applyBorder="1" applyAlignment="1" applyProtection="1">
      <alignment vertical="top" wrapText="1"/>
      <protection hidden="1"/>
    </xf>
    <xf numFmtId="0" fontId="4" fillId="0" borderId="16" xfId="8" applyNumberFormat="1" applyFont="1" applyBorder="1" applyAlignment="1" applyProtection="1">
      <alignment horizontal="left" vertical="top" wrapText="1"/>
      <protection hidden="1"/>
    </xf>
    <xf numFmtId="0" fontId="4" fillId="0" borderId="16" xfId="8" applyNumberFormat="1" applyFont="1" applyBorder="1" applyAlignment="1" applyProtection="1">
      <alignment vertical="center" wrapText="1"/>
      <protection hidden="1"/>
    </xf>
    <xf numFmtId="166" fontId="5" fillId="0" borderId="16" xfId="8" applyNumberFormat="1" applyFont="1" applyFill="1" applyBorder="1" applyAlignment="1" applyProtection="1">
      <alignment vertical="center" wrapText="1"/>
      <protection hidden="1"/>
    </xf>
    <xf numFmtId="0" fontId="5" fillId="6" borderId="10" xfId="2" applyNumberFormat="1" applyFont="1" applyFill="1" applyBorder="1" applyAlignment="1" applyProtection="1">
      <alignment vertical="top" wrapText="1"/>
      <protection hidden="1"/>
    </xf>
    <xf numFmtId="0" fontId="5" fillId="6" borderId="10" xfId="2" applyNumberFormat="1" applyFont="1" applyFill="1" applyBorder="1" applyAlignment="1" applyProtection="1">
      <alignment horizontal="left" vertical="top" wrapText="1"/>
      <protection hidden="1"/>
    </xf>
    <xf numFmtId="0" fontId="4" fillId="0" borderId="2" xfId="8" applyNumberFormat="1" applyFont="1" applyBorder="1" applyAlignment="1" applyProtection="1">
      <alignment vertical="top" wrapText="1"/>
      <protection hidden="1"/>
    </xf>
    <xf numFmtId="0" fontId="4" fillId="2" borderId="2" xfId="8" applyNumberFormat="1" applyFont="1" applyFill="1" applyBorder="1" applyAlignment="1" applyProtection="1">
      <alignment vertical="top" wrapText="1"/>
      <protection hidden="1"/>
    </xf>
    <xf numFmtId="0" fontId="19" fillId="6" borderId="0" xfId="7" applyNumberFormat="1" applyFont="1" applyFill="1" applyBorder="1" applyAlignment="1" applyProtection="1">
      <alignment horizontal="left" vertical="top" wrapText="1"/>
      <protection hidden="1"/>
    </xf>
    <xf numFmtId="0" fontId="9" fillId="0" borderId="22" xfId="8" applyNumberFormat="1" applyFont="1" applyBorder="1" applyAlignment="1" applyProtection="1">
      <alignment horizontal="left" vertical="top" wrapText="1"/>
      <protection hidden="1"/>
    </xf>
    <xf numFmtId="0" fontId="19" fillId="6" borderId="12" xfId="7" applyNumberFormat="1" applyFont="1" applyFill="1" applyBorder="1" applyAlignment="1" applyProtection="1">
      <alignment horizontal="left" vertical="top" wrapText="1"/>
      <protection hidden="1"/>
    </xf>
    <xf numFmtId="0" fontId="19" fillId="6" borderId="13" xfId="7" applyNumberFormat="1" applyFont="1" applyFill="1" applyBorder="1" applyAlignment="1" applyProtection="1">
      <alignment horizontal="left" vertical="top" wrapText="1"/>
      <protection hidden="1"/>
    </xf>
    <xf numFmtId="166" fontId="5" fillId="6" borderId="13" xfId="8" applyNumberFormat="1" applyFont="1" applyFill="1" applyBorder="1" applyAlignment="1" applyProtection="1">
      <alignment vertical="center" wrapText="1"/>
      <protection hidden="1"/>
    </xf>
    <xf numFmtId="0" fontId="4" fillId="0" borderId="0" xfId="8" applyNumberFormat="1" applyFont="1" applyFill="1" applyBorder="1" applyAlignment="1" applyProtection="1">
      <alignment vertical="center" wrapText="1"/>
      <protection hidden="1"/>
    </xf>
    <xf numFmtId="0" fontId="4" fillId="0" borderId="0" xfId="8" applyNumberFormat="1" applyFont="1" applyFill="1" applyAlignment="1" applyProtection="1">
      <alignment vertical="center" wrapText="1"/>
      <protection hidden="1"/>
    </xf>
    <xf numFmtId="0" fontId="9" fillId="2" borderId="23" xfId="8" applyNumberFormat="1" applyFont="1" applyFill="1" applyBorder="1" applyAlignment="1" applyProtection="1">
      <alignment horizontal="left" vertical="top" wrapText="1"/>
      <protection hidden="1"/>
    </xf>
    <xf numFmtId="0" fontId="9" fillId="0" borderId="2" xfId="8" applyNumberFormat="1" applyFont="1" applyBorder="1" applyAlignment="1" applyProtection="1">
      <alignment horizontal="left" vertical="top" wrapText="1"/>
      <protection hidden="1"/>
    </xf>
    <xf numFmtId="0" fontId="3" fillId="0" borderId="23" xfId="8" applyNumberFormat="1" applyFont="1" applyFill="1" applyBorder="1" applyAlignment="1" applyProtection="1">
      <alignment horizontal="left" vertical="top" wrapText="1"/>
      <protection hidden="1"/>
    </xf>
    <xf numFmtId="0" fontId="3" fillId="0" borderId="23" xfId="8" applyNumberFormat="1" applyFont="1" applyBorder="1" applyAlignment="1" applyProtection="1">
      <alignment horizontal="left" vertical="top" wrapText="1"/>
      <protection hidden="1"/>
    </xf>
    <xf numFmtId="0" fontId="9" fillId="0" borderId="23" xfId="8" applyNumberFormat="1" applyFont="1" applyBorder="1" applyAlignment="1" applyProtection="1">
      <alignment horizontal="left" vertical="top" wrapText="1"/>
      <protection hidden="1"/>
    </xf>
    <xf numFmtId="166" fontId="5" fillId="0" borderId="24" xfId="8" applyNumberFormat="1" applyFont="1" applyFill="1" applyBorder="1" applyAlignment="1" applyProtection="1">
      <alignment vertical="center" wrapText="1"/>
      <protection hidden="1"/>
    </xf>
    <xf numFmtId="0" fontId="4" fillId="0" borderId="0" xfId="8" applyNumberFormat="1" applyFont="1" applyBorder="1" applyAlignment="1" applyProtection="1">
      <alignment vertical="center" wrapText="1"/>
      <protection hidden="1"/>
    </xf>
    <xf numFmtId="0" fontId="9" fillId="2" borderId="2" xfId="8" applyNumberFormat="1" applyFont="1" applyFill="1" applyBorder="1" applyAlignment="1" applyProtection="1">
      <alignment horizontal="left" vertical="top" wrapText="1"/>
      <protection hidden="1"/>
    </xf>
    <xf numFmtId="0" fontId="3" fillId="0" borderId="2" xfId="8" applyNumberFormat="1" applyFont="1" applyFill="1" applyBorder="1" applyAlignment="1" applyProtection="1">
      <alignment horizontal="left" vertical="top" wrapText="1"/>
      <protection hidden="1"/>
    </xf>
    <xf numFmtId="0" fontId="3" fillId="0" borderId="2" xfId="8" applyNumberFormat="1" applyFont="1" applyBorder="1" applyAlignment="1" applyProtection="1">
      <alignment horizontal="left" vertical="top" wrapText="1"/>
      <protection hidden="1"/>
    </xf>
    <xf numFmtId="0" fontId="9" fillId="2" borderId="3" xfId="8" applyNumberFormat="1" applyFont="1" applyFill="1" applyBorder="1" applyAlignment="1" applyProtection="1">
      <alignment horizontal="left" vertical="top" wrapText="1"/>
      <protection hidden="1"/>
    </xf>
    <xf numFmtId="0" fontId="3" fillId="0" borderId="3" xfId="8" applyNumberFormat="1" applyFont="1" applyBorder="1" applyAlignment="1" applyProtection="1">
      <alignment horizontal="left" vertical="top" wrapText="1"/>
      <protection hidden="1"/>
    </xf>
    <xf numFmtId="0" fontId="9" fillId="0" borderId="3" xfId="8" applyNumberFormat="1" applyFont="1" applyBorder="1" applyAlignment="1" applyProtection="1">
      <alignment horizontal="left" vertical="top" wrapText="1"/>
      <protection hidden="1"/>
    </xf>
    <xf numFmtId="0" fontId="4" fillId="0" borderId="24" xfId="8" applyNumberFormat="1" applyFont="1" applyBorder="1" applyAlignment="1" applyProtection="1">
      <alignment vertical="center" wrapText="1"/>
      <protection hidden="1"/>
    </xf>
    <xf numFmtId="0" fontId="19" fillId="6" borderId="13" xfId="7" applyNumberFormat="1" applyFont="1" applyFill="1" applyBorder="1" applyAlignment="1" applyProtection="1">
      <alignment horizontal="left" vertical="center" wrapText="1"/>
      <protection hidden="1"/>
    </xf>
    <xf numFmtId="0" fontId="4" fillId="2" borderId="0" xfId="8" applyNumberFormat="1" applyFont="1" applyFill="1" applyAlignment="1" applyProtection="1">
      <alignment vertical="center" wrapText="1"/>
      <protection hidden="1"/>
    </xf>
    <xf numFmtId="0" fontId="4" fillId="0" borderId="0" xfId="8" applyNumberFormat="1" applyFont="1" applyAlignment="1" applyProtection="1">
      <alignment horizontal="left" vertical="top" wrapText="1"/>
      <protection hidden="1"/>
    </xf>
    <xf numFmtId="166" fontId="4" fillId="0" borderId="0" xfId="8" applyNumberFormat="1" applyFont="1" applyAlignment="1" applyProtection="1">
      <alignment vertical="center" wrapText="1"/>
      <protection hidden="1"/>
    </xf>
    <xf numFmtId="0" fontId="13" fillId="6" borderId="13" xfId="7" applyNumberFormat="1" applyFont="1" applyFill="1" applyBorder="1" applyAlignment="1" applyProtection="1">
      <alignment horizontal="left" vertical="center" wrapText="1"/>
      <protection hidden="1"/>
    </xf>
    <xf numFmtId="0" fontId="24" fillId="6" borderId="22" xfId="8" applyNumberFormat="1" applyFont="1" applyFill="1" applyBorder="1" applyAlignment="1" applyProtection="1">
      <alignment horizontal="left" vertical="center" wrapText="1"/>
      <protection hidden="1"/>
    </xf>
    <xf numFmtId="166" fontId="10" fillId="6" borderId="13" xfId="8" applyNumberFormat="1" applyFont="1" applyFill="1" applyBorder="1" applyAlignment="1" applyProtection="1">
      <alignment horizontal="left" vertical="center" wrapText="1"/>
      <protection hidden="1"/>
    </xf>
    <xf numFmtId="0" fontId="10" fillId="0" borderId="0" xfId="8" applyNumberFormat="1" applyFont="1" applyFill="1" applyAlignment="1" applyProtection="1">
      <alignment horizontal="left" vertical="center" wrapText="1"/>
      <protection hidden="1"/>
    </xf>
    <xf numFmtId="166" fontId="10" fillId="0" borderId="0" xfId="8" applyNumberFormat="1" applyFont="1" applyFill="1" applyAlignment="1" applyProtection="1">
      <alignment horizontal="left" vertical="center" wrapText="1"/>
      <protection hidden="1"/>
    </xf>
    <xf numFmtId="0" fontId="1" fillId="2" borderId="2" xfId="8" applyNumberFormat="1" applyFill="1" applyBorder="1" applyAlignment="1" applyProtection="1">
      <alignment horizontal="left" vertical="center" wrapText="1"/>
      <protection hidden="1"/>
    </xf>
    <xf numFmtId="0" fontId="25" fillId="0" borderId="25" xfId="8" applyNumberFormat="1" applyFont="1" applyBorder="1" applyAlignment="1" applyProtection="1">
      <alignment horizontal="left" vertical="center" wrapText="1"/>
      <protection hidden="1"/>
    </xf>
    <xf numFmtId="0" fontId="1" fillId="0" borderId="2" xfId="8" applyNumberFormat="1" applyBorder="1" applyAlignment="1" applyProtection="1">
      <alignment horizontal="left" vertical="center" wrapText="1"/>
      <protection hidden="1"/>
    </xf>
    <xf numFmtId="166" fontId="10" fillId="0" borderId="2" xfId="8" applyNumberFormat="1" applyFont="1" applyFill="1" applyBorder="1" applyAlignment="1" applyProtection="1">
      <alignment horizontal="left" vertical="center" wrapText="1"/>
      <protection hidden="1"/>
    </xf>
    <xf numFmtId="0" fontId="1" fillId="0" borderId="0" xfId="8" applyNumberFormat="1" applyAlignment="1" applyProtection="1">
      <alignment horizontal="left" vertical="center" wrapText="1"/>
      <protection hidden="1"/>
    </xf>
    <xf numFmtId="166" fontId="10" fillId="0" borderId="0" xfId="8" applyNumberFormat="1" applyFont="1" applyAlignment="1" applyProtection="1">
      <alignment horizontal="left" vertical="center" wrapText="1"/>
      <protection hidden="1"/>
    </xf>
    <xf numFmtId="0" fontId="0" fillId="0" borderId="2" xfId="8" applyNumberFormat="1" applyFont="1" applyBorder="1" applyAlignment="1" applyProtection="1">
      <alignment horizontal="left" vertical="center" wrapText="1"/>
      <protection hidden="1"/>
    </xf>
    <xf numFmtId="0" fontId="1" fillId="0" borderId="0" xfId="8" applyNumberFormat="1" applyFill="1" applyAlignment="1" applyProtection="1">
      <alignment horizontal="left" vertical="center" wrapText="1"/>
      <protection hidden="1"/>
    </xf>
    <xf numFmtId="0" fontId="13" fillId="6" borderId="10" xfId="7" applyNumberFormat="1" applyFont="1" applyFill="1" applyBorder="1" applyAlignment="1" applyProtection="1">
      <alignment horizontal="left" vertical="top" wrapText="1"/>
      <protection hidden="1"/>
    </xf>
    <xf numFmtId="0" fontId="25" fillId="0" borderId="22" xfId="8" applyNumberFormat="1" applyFont="1" applyBorder="1" applyAlignment="1" applyProtection="1">
      <alignment horizontal="left" vertical="top" wrapText="1"/>
      <protection hidden="1"/>
    </xf>
    <xf numFmtId="0" fontId="10" fillId="0" borderId="23" xfId="8" applyNumberFormat="1" applyFont="1" applyFill="1" applyBorder="1" applyAlignment="1" applyProtection="1">
      <alignment vertical="top" wrapText="1"/>
      <protection hidden="1"/>
    </xf>
    <xf numFmtId="0" fontId="1" fillId="0" borderId="0" xfId="8" applyNumberFormat="1" applyFill="1" applyBorder="1" applyAlignment="1" applyProtection="1">
      <alignment vertical="top" wrapText="1"/>
      <protection hidden="1"/>
    </xf>
    <xf numFmtId="166" fontId="10" fillId="0" borderId="0" xfId="8" applyNumberFormat="1" applyFont="1" applyFill="1" applyBorder="1" applyAlignment="1" applyProtection="1">
      <alignment vertical="top" wrapText="1"/>
      <protection hidden="1"/>
    </xf>
    <xf numFmtId="0" fontId="1" fillId="2" borderId="23" xfId="8" applyNumberFormat="1" applyFill="1" applyBorder="1" applyAlignment="1" applyProtection="1">
      <alignment vertical="top" wrapText="1"/>
      <protection hidden="1"/>
    </xf>
    <xf numFmtId="0" fontId="25" fillId="0" borderId="2" xfId="8" applyNumberFormat="1" applyFont="1" applyBorder="1" applyAlignment="1" applyProtection="1">
      <alignment vertical="top" wrapText="1"/>
      <protection hidden="1"/>
    </xf>
    <xf numFmtId="0" fontId="0" fillId="0" borderId="23" xfId="8" applyNumberFormat="1" applyFont="1" applyBorder="1" applyAlignment="1" applyProtection="1">
      <alignment horizontal="left" vertical="top" wrapText="1"/>
      <protection hidden="1"/>
    </xf>
    <xf numFmtId="0" fontId="1" fillId="0" borderId="0" xfId="8" applyNumberFormat="1" applyAlignment="1" applyProtection="1">
      <alignment vertical="top" wrapText="1"/>
      <protection hidden="1"/>
    </xf>
    <xf numFmtId="166" fontId="10" fillId="0" borderId="0" xfId="8" applyNumberFormat="1" applyFont="1" applyAlignment="1" applyProtection="1">
      <alignment vertical="top" wrapText="1"/>
      <protection hidden="1"/>
    </xf>
    <xf numFmtId="0" fontId="1" fillId="2" borderId="2" xfId="8" applyNumberFormat="1" applyFill="1" applyBorder="1" applyAlignment="1" applyProtection="1">
      <alignment vertical="top" wrapText="1"/>
      <protection hidden="1"/>
    </xf>
    <xf numFmtId="0" fontId="0" fillId="0" borderId="2" xfId="8" applyNumberFormat="1" applyFont="1" applyBorder="1" applyAlignment="1" applyProtection="1">
      <alignment horizontal="left" vertical="top" wrapText="1"/>
      <protection hidden="1"/>
    </xf>
    <xf numFmtId="0" fontId="1" fillId="0" borderId="2" xfId="8" applyNumberFormat="1" applyBorder="1" applyAlignment="1" applyProtection="1">
      <alignment vertical="top" wrapText="1"/>
      <protection hidden="1"/>
    </xf>
    <xf numFmtId="0" fontId="0" fillId="0" borderId="2" xfId="8" applyNumberFormat="1" applyFont="1" applyBorder="1" applyAlignment="1" applyProtection="1">
      <alignment vertical="top" wrapText="1"/>
      <protection hidden="1"/>
    </xf>
    <xf numFmtId="0" fontId="6" fillId="0" borderId="2" xfId="8" applyNumberFormat="1" applyFont="1" applyBorder="1" applyAlignment="1" applyProtection="1">
      <alignment vertical="top" wrapText="1"/>
      <protection hidden="1"/>
    </xf>
    <xf numFmtId="0" fontId="0" fillId="0" borderId="23" xfId="8" applyNumberFormat="1" applyFont="1" applyBorder="1" applyAlignment="1" applyProtection="1">
      <alignment vertical="top" wrapText="1"/>
      <protection hidden="1"/>
    </xf>
    <xf numFmtId="0" fontId="0" fillId="0" borderId="24" xfId="8" applyNumberFormat="1" applyFont="1" applyBorder="1" applyAlignment="1" applyProtection="1">
      <alignment vertical="top" wrapText="1"/>
      <protection hidden="1"/>
    </xf>
    <xf numFmtId="0" fontId="0" fillId="0" borderId="24" xfId="8" applyNumberFormat="1" applyFont="1" applyBorder="1" applyAlignment="1" applyProtection="1">
      <alignment horizontal="left" vertical="top" wrapText="1"/>
      <protection hidden="1"/>
    </xf>
    <xf numFmtId="0" fontId="0" fillId="0" borderId="24" xfId="8" quotePrefix="1" applyNumberFormat="1" applyFont="1" applyBorder="1" applyAlignment="1" applyProtection="1">
      <alignment horizontal="left" vertical="top" wrapText="1"/>
      <protection hidden="1"/>
    </xf>
    <xf numFmtId="0" fontId="28" fillId="0" borderId="0" xfId="0" applyFont="1" applyBorder="1" applyAlignment="1" applyProtection="1">
      <alignment vertical="center"/>
      <protection hidden="1"/>
    </xf>
    <xf numFmtId="0" fontId="27" fillId="0" borderId="0" xfId="0" applyFont="1" applyBorder="1" applyProtection="1">
      <protection hidden="1"/>
    </xf>
    <xf numFmtId="0" fontId="27" fillId="0" borderId="0" xfId="0" applyFont="1" applyProtection="1">
      <protection hidden="1"/>
    </xf>
    <xf numFmtId="0" fontId="28" fillId="0" borderId="1" xfId="0" applyFont="1" applyBorder="1" applyAlignment="1" applyProtection="1">
      <alignment vertical="center"/>
      <protection hidden="1"/>
    </xf>
    <xf numFmtId="0" fontId="30" fillId="0" borderId="0" xfId="0" applyFont="1" applyBorder="1" applyProtection="1">
      <protection hidden="1"/>
    </xf>
    <xf numFmtId="0" fontId="30" fillId="0" borderId="0" xfId="0" applyFont="1"/>
    <xf numFmtId="0" fontId="30" fillId="0" borderId="0" xfId="0" applyFont="1" applyProtection="1">
      <protection hidden="1"/>
    </xf>
    <xf numFmtId="0" fontId="30" fillId="0" borderId="0" xfId="0" applyFont="1" applyAlignment="1" applyProtection="1">
      <alignment horizontal="center"/>
      <protection hidden="1"/>
    </xf>
    <xf numFmtId="0" fontId="32" fillId="0" borderId="0" xfId="0" applyFont="1" applyAlignment="1" applyProtection="1">
      <alignment horizontal="left" vertical="center"/>
      <protection hidden="1"/>
    </xf>
    <xf numFmtId="0" fontId="38" fillId="0" borderId="1" xfId="0" applyNumberFormat="1" applyFont="1" applyBorder="1" applyAlignment="1" applyProtection="1">
      <alignment horizontal="right" vertical="center"/>
    </xf>
    <xf numFmtId="0" fontId="38" fillId="0" borderId="0" xfId="0" applyFont="1" applyBorder="1" applyAlignment="1" applyProtection="1">
      <alignment vertical="top"/>
    </xf>
    <xf numFmtId="0" fontId="30" fillId="0" borderId="0" xfId="0" applyFont="1" applyFill="1"/>
    <xf numFmtId="0" fontId="30" fillId="9" borderId="0" xfId="0" applyFont="1" applyFill="1"/>
    <xf numFmtId="0" fontId="40" fillId="9" borderId="0" xfId="0" applyFont="1" applyFill="1" applyAlignment="1">
      <alignment vertical="top"/>
    </xf>
    <xf numFmtId="0" fontId="31" fillId="0" borderId="0" xfId="0" applyFont="1" applyFill="1" applyAlignment="1" applyProtection="1">
      <alignment horizontal="left" vertical="center"/>
      <protection locked="0"/>
    </xf>
    <xf numFmtId="0" fontId="29" fillId="0" borderId="0" xfId="0" applyFont="1" applyBorder="1" applyAlignment="1" applyProtection="1">
      <alignment vertical="center"/>
      <protection hidden="1"/>
    </xf>
    <xf numFmtId="0" fontId="29" fillId="0" borderId="1" xfId="0" applyFont="1" applyBorder="1" applyAlignment="1" applyProtection="1">
      <alignment vertical="center"/>
      <protection hidden="1"/>
    </xf>
    <xf numFmtId="0" fontId="30" fillId="0" borderId="0" xfId="0" applyFont="1" applyBorder="1" applyProtection="1"/>
    <xf numFmtId="0" fontId="30" fillId="0" borderId="0" xfId="0" applyFont="1" applyProtection="1"/>
    <xf numFmtId="0" fontId="30" fillId="0" borderId="0" xfId="0" applyFont="1" applyBorder="1"/>
    <xf numFmtId="0" fontId="30" fillId="0" borderId="0" xfId="0" applyFont="1" applyFill="1" applyProtection="1"/>
    <xf numFmtId="0" fontId="30" fillId="0" borderId="0" xfId="0" applyFont="1" applyProtection="1">
      <protection locked="0" hidden="1"/>
    </xf>
    <xf numFmtId="0" fontId="41" fillId="0" borderId="1" xfId="0" applyFont="1" applyBorder="1" applyAlignment="1" applyProtection="1">
      <alignment vertical="center"/>
      <protection hidden="1"/>
    </xf>
    <xf numFmtId="0" fontId="42" fillId="0" borderId="1" xfId="0" applyFont="1" applyFill="1" applyBorder="1" applyAlignment="1" applyProtection="1">
      <alignment horizontal="left" vertical="center"/>
      <protection hidden="1"/>
    </xf>
    <xf numFmtId="0" fontId="43" fillId="0" borderId="1" xfId="0" applyFont="1" applyFill="1" applyBorder="1" applyAlignment="1" applyProtection="1">
      <alignment horizontal="left" vertical="center"/>
      <protection hidden="1"/>
    </xf>
    <xf numFmtId="0" fontId="41" fillId="0" borderId="0" xfId="0" applyFont="1" applyBorder="1" applyAlignment="1" applyProtection="1">
      <alignment vertical="center"/>
      <protection hidden="1"/>
    </xf>
    <xf numFmtId="0" fontId="42" fillId="0" borderId="0" xfId="0" applyFont="1" applyFill="1" applyBorder="1" applyAlignment="1" applyProtection="1">
      <alignment horizontal="left" vertical="center"/>
      <protection hidden="1"/>
    </xf>
    <xf numFmtId="0" fontId="43" fillId="0" borderId="0" xfId="0" applyFont="1" applyFill="1" applyBorder="1" applyAlignment="1" applyProtection="1">
      <alignment horizontal="left" vertical="center"/>
      <protection hidden="1"/>
    </xf>
    <xf numFmtId="0" fontId="44" fillId="0" borderId="0" xfId="0" applyFont="1" applyFill="1" applyBorder="1" applyAlignment="1" applyProtection="1">
      <alignment horizontal="left" vertical="center"/>
      <protection hidden="1"/>
    </xf>
    <xf numFmtId="0" fontId="45" fillId="0" borderId="0" xfId="0" applyFont="1" applyFill="1" applyBorder="1" applyAlignment="1" applyProtection="1">
      <alignment horizontal="left"/>
      <protection hidden="1"/>
    </xf>
    <xf numFmtId="0" fontId="46" fillId="0" borderId="0" xfId="0" applyFont="1" applyFill="1" applyBorder="1" applyAlignment="1">
      <alignment textRotation="90"/>
    </xf>
    <xf numFmtId="0" fontId="39" fillId="0" borderId="0" xfId="0" applyFont="1" applyFill="1" applyBorder="1" applyAlignment="1">
      <alignment textRotation="90"/>
    </xf>
    <xf numFmtId="0" fontId="44" fillId="0" borderId="0" xfId="0" applyFont="1" applyFill="1" applyAlignment="1" applyProtection="1">
      <alignment horizontal="left" vertical="center"/>
      <protection hidden="1"/>
    </xf>
    <xf numFmtId="0" fontId="45" fillId="0" borderId="0" xfId="0" applyFont="1" applyFill="1" applyAlignment="1" applyProtection="1">
      <alignment horizontal="left"/>
      <protection hidden="1"/>
    </xf>
    <xf numFmtId="0" fontId="47" fillId="0" borderId="0" xfId="0" applyFont="1" applyFill="1" applyBorder="1" applyAlignment="1">
      <alignment textRotation="90"/>
    </xf>
    <xf numFmtId="0" fontId="48" fillId="0" borderId="0" xfId="0" applyFont="1" applyFill="1" applyBorder="1" applyAlignment="1">
      <alignment horizontal="center" vertical="center"/>
    </xf>
    <xf numFmtId="0" fontId="39" fillId="0" borderId="0" xfId="0" applyFont="1" applyFill="1" applyBorder="1" applyAlignment="1"/>
    <xf numFmtId="0" fontId="49" fillId="0" borderId="0" xfId="0" applyFont="1" applyFill="1" applyBorder="1" applyAlignment="1" applyProtection="1">
      <alignment horizontal="center"/>
      <protection hidden="1"/>
    </xf>
    <xf numFmtId="0" fontId="50" fillId="0" borderId="0" xfId="0" applyFont="1" applyFill="1" applyBorder="1" applyAlignment="1" applyProtection="1">
      <alignment horizontal="left"/>
      <protection hidden="1"/>
    </xf>
    <xf numFmtId="0" fontId="43" fillId="0" borderId="0" xfId="0" applyFont="1" applyFill="1" applyBorder="1" applyAlignment="1">
      <alignment horizontal="center" vertical="center"/>
    </xf>
    <xf numFmtId="0" fontId="51" fillId="4" borderId="0" xfId="0" applyFont="1" applyFill="1" applyBorder="1" applyAlignment="1"/>
    <xf numFmtId="0" fontId="46" fillId="0" borderId="0" xfId="0" applyFont="1" applyFill="1" applyBorder="1" applyAlignment="1">
      <alignment horizontal="center" textRotation="90"/>
    </xf>
    <xf numFmtId="0" fontId="52" fillId="0" borderId="0" xfId="0" applyFont="1" applyFill="1" applyBorder="1" applyAlignment="1">
      <alignment horizontal="center" vertical="center"/>
    </xf>
    <xf numFmtId="0" fontId="39" fillId="0" borderId="0" xfId="0" applyFont="1" applyFill="1" applyBorder="1" applyAlignment="1">
      <alignment horizontal="center"/>
    </xf>
    <xf numFmtId="0" fontId="50" fillId="0" borderId="0" xfId="0" applyFont="1" applyFill="1" applyBorder="1" applyAlignment="1" applyProtection="1">
      <alignment horizontal="center"/>
      <protection hidden="1"/>
    </xf>
    <xf numFmtId="0" fontId="47" fillId="0" borderId="0" xfId="0" applyFont="1" applyFill="1" applyBorder="1" applyAlignment="1">
      <alignment horizontal="center" textRotation="90"/>
    </xf>
    <xf numFmtId="0" fontId="53" fillId="0" borderId="0" xfId="0" applyFont="1" applyFill="1" applyBorder="1" applyAlignment="1">
      <alignment horizontal="center" vertical="center"/>
    </xf>
    <xf numFmtId="0" fontId="39" fillId="0" borderId="0" xfId="0" applyFont="1" applyFill="1" applyBorder="1" applyAlignment="1">
      <alignment horizontal="center" textRotation="90"/>
    </xf>
    <xf numFmtId="0" fontId="30" fillId="0" borderId="0" xfId="0" applyFont="1" applyAlignment="1">
      <alignment horizontal="center"/>
    </xf>
    <xf numFmtId="0" fontId="51" fillId="4" borderId="0" xfId="0" applyFont="1" applyFill="1" applyBorder="1" applyAlignment="1">
      <alignment horizontal="center"/>
    </xf>
    <xf numFmtId="0" fontId="27" fillId="0" borderId="6" xfId="15" applyFont="1" applyFill="1" applyBorder="1" applyAlignment="1">
      <alignment horizontal="left" vertical="top" wrapText="1"/>
    </xf>
    <xf numFmtId="0" fontId="30" fillId="0" borderId="7" xfId="15" applyFont="1" applyFill="1" applyBorder="1" applyAlignment="1" applyProtection="1">
      <alignment horizontal="left" vertical="top" wrapText="1"/>
      <protection locked="0"/>
    </xf>
    <xf numFmtId="1" fontId="54" fillId="0" borderId="8" xfId="15" applyNumberFormat="1" applyFont="1" applyFill="1" applyBorder="1" applyAlignment="1" applyProtection="1">
      <alignment horizontal="center" vertical="center" wrapText="1"/>
      <protection locked="0"/>
    </xf>
    <xf numFmtId="0" fontId="49" fillId="3" borderId="26" xfId="14" applyFont="1" applyFill="1" applyBorder="1" applyAlignment="1" applyProtection="1">
      <alignment horizontal="left" vertical="center" wrapText="1"/>
      <protection hidden="1"/>
    </xf>
    <xf numFmtId="0" fontId="49" fillId="3" borderId="28" xfId="14" applyFont="1" applyFill="1" applyBorder="1" applyAlignment="1" applyProtection="1">
      <alignment horizontal="left" vertical="center" wrapText="1"/>
      <protection hidden="1"/>
    </xf>
    <xf numFmtId="0" fontId="50" fillId="3" borderId="27" xfId="14" applyFont="1" applyFill="1" applyBorder="1" applyAlignment="1" applyProtection="1">
      <alignment horizontal="left" vertical="center" wrapText="1"/>
      <protection hidden="1"/>
    </xf>
    <xf numFmtId="0" fontId="50" fillId="3" borderId="26" xfId="14" applyFont="1" applyFill="1" applyBorder="1" applyAlignment="1" applyProtection="1">
      <alignment horizontal="left" vertical="center" wrapText="1"/>
      <protection hidden="1"/>
    </xf>
    <xf numFmtId="1" fontId="55" fillId="0" borderId="8" xfId="15" applyNumberFormat="1" applyFont="1" applyFill="1" applyBorder="1" applyAlignment="1" applyProtection="1">
      <alignment horizontal="center" vertical="center" wrapText="1"/>
      <protection locked="0"/>
    </xf>
    <xf numFmtId="1" fontId="30" fillId="0" borderId="0" xfId="0" applyNumberFormat="1" applyFont="1"/>
    <xf numFmtId="0" fontId="27" fillId="0" borderId="9" xfId="15" applyFont="1" applyFill="1" applyBorder="1" applyAlignment="1">
      <alignment horizontal="left" vertical="top" wrapText="1"/>
    </xf>
    <xf numFmtId="0" fontId="30" fillId="0" borderId="10" xfId="15" applyFont="1" applyFill="1" applyBorder="1" applyAlignment="1" applyProtection="1">
      <alignment horizontal="left" vertical="top" wrapText="1"/>
      <protection locked="0"/>
    </xf>
    <xf numFmtId="1" fontId="54" fillId="0" borderId="11" xfId="15" applyNumberFormat="1" applyFont="1" applyFill="1" applyBorder="1" applyAlignment="1" applyProtection="1">
      <alignment horizontal="center" vertical="center" wrapText="1"/>
      <protection locked="0"/>
    </xf>
    <xf numFmtId="0" fontId="49" fillId="0" borderId="26" xfId="14" applyFont="1" applyFill="1" applyBorder="1" applyAlignment="1" applyProtection="1">
      <alignment horizontal="left" vertical="center" wrapText="1"/>
      <protection hidden="1"/>
    </xf>
    <xf numFmtId="0" fontId="49" fillId="0" borderId="28" xfId="14" applyFont="1" applyFill="1" applyBorder="1" applyAlignment="1" applyProtection="1">
      <alignment horizontal="left" vertical="center" wrapText="1"/>
      <protection hidden="1"/>
    </xf>
    <xf numFmtId="0" fontId="50" fillId="0" borderId="27" xfId="14" applyFont="1" applyFill="1" applyBorder="1" applyAlignment="1" applyProtection="1">
      <alignment horizontal="left" vertical="center" wrapText="1"/>
      <protection hidden="1"/>
    </xf>
    <xf numFmtId="0" fontId="50" fillId="0" borderId="26" xfId="14" applyFont="1" applyFill="1" applyBorder="1" applyAlignment="1" applyProtection="1">
      <alignment horizontal="left" vertical="center" wrapText="1"/>
      <protection hidden="1"/>
    </xf>
    <xf numFmtId="1" fontId="55" fillId="0" borderId="11" xfId="15" applyNumberFormat="1" applyFont="1" applyFill="1" applyBorder="1" applyAlignment="1" applyProtection="1">
      <alignment horizontal="center" vertical="center" wrapText="1"/>
      <protection locked="0"/>
    </xf>
    <xf numFmtId="0" fontId="56" fillId="0" borderId="0" xfId="0" applyFont="1" applyFill="1" applyBorder="1" applyAlignment="1">
      <alignment horizontal="center" textRotation="90"/>
    </xf>
    <xf numFmtId="0" fontId="57" fillId="0" borderId="0" xfId="0" applyFont="1" applyFill="1" applyBorder="1" applyAlignment="1">
      <alignment horizontal="center"/>
    </xf>
    <xf numFmtId="1" fontId="40" fillId="0" borderId="0" xfId="0" applyNumberFormat="1" applyFont="1" applyFill="1" applyBorder="1" applyAlignment="1">
      <alignment horizontal="center" vertical="top"/>
    </xf>
    <xf numFmtId="0" fontId="58" fillId="0" borderId="0" xfId="0" applyFont="1" applyFill="1" applyBorder="1" applyAlignment="1" applyProtection="1">
      <alignment horizontal="center"/>
      <protection hidden="1"/>
    </xf>
    <xf numFmtId="0" fontId="59" fillId="0" borderId="0" xfId="0" applyFont="1" applyFill="1" applyBorder="1" applyAlignment="1" applyProtection="1">
      <alignment horizontal="left"/>
      <protection hidden="1"/>
    </xf>
    <xf numFmtId="0" fontId="60" fillId="0" borderId="0" xfId="0" applyFont="1" applyFill="1" applyBorder="1" applyAlignment="1">
      <alignment horizontal="center" textRotation="90"/>
    </xf>
    <xf numFmtId="0" fontId="61" fillId="0" borderId="0" xfId="0" applyFont="1" applyFill="1" applyBorder="1" applyAlignment="1">
      <alignment horizontal="center"/>
    </xf>
    <xf numFmtId="0" fontId="58" fillId="3" borderId="26" xfId="14" applyFont="1" applyFill="1" applyBorder="1" applyAlignment="1" applyProtection="1">
      <alignment horizontal="left" vertical="center" wrapText="1"/>
      <protection hidden="1"/>
    </xf>
    <xf numFmtId="0" fontId="58" fillId="3" borderId="28" xfId="14" applyFont="1" applyFill="1" applyBorder="1" applyAlignment="1" applyProtection="1">
      <alignment horizontal="left" vertical="center" wrapText="1"/>
      <protection hidden="1"/>
    </xf>
    <xf numFmtId="0" fontId="59" fillId="3" borderId="27" xfId="14" applyFont="1" applyFill="1" applyBorder="1" applyAlignment="1" applyProtection="1">
      <alignment horizontal="left" vertical="center" wrapText="1"/>
      <protection hidden="1"/>
    </xf>
    <xf numFmtId="0" fontId="59" fillId="3" borderId="26" xfId="14" applyFont="1" applyFill="1" applyBorder="1" applyAlignment="1" applyProtection="1">
      <alignment horizontal="left" vertical="center" wrapText="1"/>
      <protection hidden="1"/>
    </xf>
    <xf numFmtId="1" fontId="62" fillId="0" borderId="11" xfId="15" applyNumberFormat="1" applyFont="1" applyFill="1" applyBorder="1" applyAlignment="1" applyProtection="1">
      <alignment horizontal="center" vertical="center" wrapText="1"/>
      <protection locked="0"/>
    </xf>
    <xf numFmtId="0" fontId="58" fillId="0" borderId="26" xfId="14" applyFont="1" applyFill="1" applyBorder="1" applyAlignment="1" applyProtection="1">
      <alignment horizontal="left" vertical="center" wrapText="1"/>
      <protection hidden="1"/>
    </xf>
    <xf numFmtId="0" fontId="58" fillId="0" borderId="28" xfId="14" applyFont="1" applyFill="1" applyBorder="1" applyAlignment="1" applyProtection="1">
      <alignment horizontal="left" vertical="center" wrapText="1"/>
      <protection hidden="1"/>
    </xf>
    <xf numFmtId="0" fontId="59" fillId="0" borderId="27" xfId="14" applyFont="1" applyFill="1" applyBorder="1" applyAlignment="1" applyProtection="1">
      <alignment horizontal="left" vertical="center" wrapText="1"/>
      <protection hidden="1"/>
    </xf>
    <xf numFmtId="0" fontId="59" fillId="0" borderId="26" xfId="14" applyFont="1" applyFill="1" applyBorder="1" applyAlignment="1" applyProtection="1">
      <alignment horizontal="left" vertical="center" wrapText="1"/>
      <protection hidden="1"/>
    </xf>
    <xf numFmtId="0" fontId="63" fillId="0" borderId="0" xfId="0" applyFont="1" applyAlignment="1">
      <alignment vertical="top"/>
    </xf>
    <xf numFmtId="0" fontId="40" fillId="0" borderId="0" xfId="0" applyFont="1" applyAlignment="1">
      <alignment horizontal="right"/>
    </xf>
    <xf numFmtId="1" fontId="40" fillId="0" borderId="0" xfId="0" applyNumberFormat="1" applyFont="1"/>
  </cellXfs>
  <cellStyles count="19">
    <cellStyle name="40 % - Akzent3" xfId="14" builtinId="39"/>
    <cellStyle name="40 % - Akzent4" xfId="15" builtinId="43"/>
    <cellStyle name="Euro" xfId="11" xr:uid="{00000000-0005-0000-0000-000003000000}"/>
    <cellStyle name="Hyperlink 2" xfId="3" xr:uid="{00000000-0005-0000-0000-000004000000}"/>
    <cellStyle name="Hyperlink 3" xfId="6" xr:uid="{00000000-0005-0000-0000-000005000000}"/>
    <cellStyle name="Hyperlink 4" xfId="9" xr:uid="{00000000-0005-0000-0000-000006000000}"/>
    <cellStyle name="Komma 2" xfId="4" xr:uid="{00000000-0005-0000-0000-000008000000}"/>
    <cellStyle name="Link" xfId="1" builtinId="8" customBuiltin="1"/>
    <cellStyle name="Link 2" xfId="16" xr:uid="{00000000-0005-0000-0000-00000A000000}"/>
    <cellStyle name="Link 3" xfId="18" xr:uid="{00000000-0005-0000-0000-00000B000000}"/>
    <cellStyle name="Normal 2" xfId="5" xr:uid="{00000000-0005-0000-0000-00000C000000}"/>
    <cellStyle name="Prozent 2" xfId="13" xr:uid="{00000000-0005-0000-0000-00000E000000}"/>
    <cellStyle name="Standard" xfId="0" builtinId="0"/>
    <cellStyle name="Standard 2" xfId="2" xr:uid="{00000000-0005-0000-0000-000010000000}"/>
    <cellStyle name="Standard 3" xfId="7" xr:uid="{00000000-0005-0000-0000-000011000000}"/>
    <cellStyle name="Standard 3 2" xfId="8" xr:uid="{00000000-0005-0000-0000-000012000000}"/>
    <cellStyle name="Standard 4" xfId="10" xr:uid="{00000000-0005-0000-0000-000013000000}"/>
    <cellStyle name="Standard 5" xfId="17" xr:uid="{00000000-0005-0000-0000-000014000000}"/>
    <cellStyle name="Währung 2" xfId="12" xr:uid="{00000000-0005-0000-0000-000015000000}"/>
  </cellStyles>
  <dxfs count="8">
    <dxf>
      <fill>
        <patternFill>
          <bgColor theme="9" tint="0.79998168889431442"/>
        </patternFill>
      </fill>
    </dxf>
    <dxf>
      <fill>
        <patternFill>
          <bgColor theme="9" tint="0.59996337778862885"/>
        </patternFill>
      </fill>
    </dxf>
    <dxf>
      <fill>
        <patternFill>
          <bgColor theme="4" tint="0.79998168889431442"/>
        </patternFill>
      </fill>
    </dxf>
    <dxf>
      <fill>
        <patternFill>
          <bgColor theme="4" tint="0.59996337778862885"/>
        </patternFill>
      </fill>
    </dxf>
    <dxf>
      <fill>
        <patternFill>
          <bgColor theme="5" tint="0.59996337778862885"/>
        </patternFill>
      </fill>
    </dxf>
    <dxf>
      <fill>
        <patternFill>
          <bgColor theme="5" tint="0.79998168889431442"/>
        </patternFill>
      </fill>
    </dxf>
    <dxf>
      <fill>
        <patternFill>
          <bgColor theme="7" tint="0.79998168889431442"/>
        </patternFill>
      </fill>
    </dxf>
    <dxf>
      <fill>
        <patternFill>
          <bgColor theme="7" tint="0.59996337778862885"/>
        </patternFill>
      </fill>
    </dxf>
  </dxfs>
  <tableStyles count="0" defaultTableStyle="TableStyleMedium9" defaultPivotStyle="PivotStyleLight16"/>
  <colors>
    <mruColors>
      <color rgb="FFFFFFFF"/>
      <color rgb="FF739BCA"/>
      <color rgb="FF5078BE"/>
      <color rgb="FF4872AA"/>
      <color rgb="FF006600"/>
      <color rgb="FFC0C0C0"/>
      <color rgb="FFDDDDDD"/>
      <color rgb="FFFFCC66"/>
      <color rgb="FFFFFF9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77533788736111"/>
          <c:y val="6.706331869916797E-2"/>
          <c:w val="0.66321615995778238"/>
          <c:h val="0.83258196002399598"/>
        </c:manualLayout>
      </c:layout>
      <c:radarChart>
        <c:radarStyle val="filled"/>
        <c:varyColors val="0"/>
        <c:ser>
          <c:idx val="0"/>
          <c:order val="0"/>
          <c:spPr>
            <a:solidFill>
              <a:schemeClr val="accent1">
                <a:alpha val="50000"/>
              </a:schemeClr>
            </a:solidFill>
            <a:ln w="19050"/>
          </c:spPr>
          <c:cat>
            <c:strRef>
              <c:f>'Swot-Analyse'!$P$52:$P$55</c:f>
              <c:strCache>
                <c:ptCount val="4"/>
                <c:pt idx="0">
                  <c:v>Strength</c:v>
                </c:pt>
                <c:pt idx="1">
                  <c:v>Threats</c:v>
                </c:pt>
                <c:pt idx="2">
                  <c:v>Weaknesses</c:v>
                </c:pt>
                <c:pt idx="3">
                  <c:v>Opportunities</c:v>
                </c:pt>
              </c:strCache>
            </c:strRef>
          </c:cat>
          <c:val>
            <c:numRef>
              <c:f>'Swot-Analyse'!$Q$52:$Q$55</c:f>
              <c:numCache>
                <c:formatCode>0</c:formatCode>
                <c:ptCount val="4"/>
                <c:pt idx="0">
                  <c:v>4</c:v>
                </c:pt>
                <c:pt idx="1">
                  <c:v>5</c:v>
                </c:pt>
                <c:pt idx="2">
                  <c:v>6</c:v>
                </c:pt>
                <c:pt idx="3">
                  <c:v>4</c:v>
                </c:pt>
              </c:numCache>
            </c:numRef>
          </c:val>
          <c:extLst>
            <c:ext xmlns:c16="http://schemas.microsoft.com/office/drawing/2014/chart" uri="{C3380CC4-5D6E-409C-BE32-E72D297353CC}">
              <c16:uniqueId val="{00000000-A2F8-4E27-BD7C-5D9EB6066370}"/>
            </c:ext>
          </c:extLst>
        </c:ser>
        <c:ser>
          <c:idx val="1"/>
          <c:order val="1"/>
          <c:spPr>
            <a:solidFill>
              <a:schemeClr val="accent1">
                <a:lumMod val="40000"/>
                <a:lumOff val="60000"/>
                <a:alpha val="74000"/>
              </a:schemeClr>
            </a:solidFill>
            <a:ln w="25400">
              <a:noFill/>
            </a:ln>
          </c:spPr>
          <c:cat>
            <c:strRef>
              <c:f>'Swot-Analyse'!$P$52:$P$55</c:f>
              <c:strCache>
                <c:ptCount val="4"/>
                <c:pt idx="0">
                  <c:v>Strength</c:v>
                </c:pt>
                <c:pt idx="1">
                  <c:v>Threats</c:v>
                </c:pt>
                <c:pt idx="2">
                  <c:v>Weaknesses</c:v>
                </c:pt>
                <c:pt idx="3">
                  <c:v>Opportunities</c:v>
                </c:pt>
              </c:strCache>
            </c:strRef>
          </c:cat>
          <c:val>
            <c:numRef>
              <c:f>'Swot-Analyse'!$R$52:$R$55</c:f>
              <c:numCache>
                <c:formatCode>General</c:formatCode>
                <c:ptCount val="4"/>
              </c:numCache>
            </c:numRef>
          </c:val>
          <c:extLst>
            <c:ext xmlns:c16="http://schemas.microsoft.com/office/drawing/2014/chart" uri="{C3380CC4-5D6E-409C-BE32-E72D297353CC}">
              <c16:uniqueId val="{00000001-A2F8-4E27-BD7C-5D9EB6066370}"/>
            </c:ext>
          </c:extLst>
        </c:ser>
        <c:dLbls>
          <c:showLegendKey val="0"/>
          <c:showVal val="0"/>
          <c:showCatName val="0"/>
          <c:showSerName val="0"/>
          <c:showPercent val="0"/>
          <c:showBubbleSize val="0"/>
        </c:dLbls>
        <c:axId val="351958976"/>
        <c:axId val="351959520"/>
      </c:radarChart>
      <c:catAx>
        <c:axId val="351958976"/>
        <c:scaling>
          <c:orientation val="minMax"/>
        </c:scaling>
        <c:delete val="0"/>
        <c:axPos val="b"/>
        <c:majorGridlines/>
        <c:numFmt formatCode="General" sourceLinked="1"/>
        <c:majorTickMark val="out"/>
        <c:minorTickMark val="none"/>
        <c:tickLblPos val="nextTo"/>
        <c:txPr>
          <a:bodyPr/>
          <a:lstStyle/>
          <a:p>
            <a:pPr>
              <a:defRPr sz="1400">
                <a:solidFill>
                  <a:schemeClr val="tx2"/>
                </a:solidFill>
              </a:defRPr>
            </a:pPr>
            <a:endParaRPr lang="fr-FR"/>
          </a:p>
        </c:txPr>
        <c:crossAx val="351959520"/>
        <c:crosses val="autoZero"/>
        <c:auto val="1"/>
        <c:lblAlgn val="ctr"/>
        <c:lblOffset val="100"/>
        <c:noMultiLvlLbl val="0"/>
      </c:catAx>
      <c:valAx>
        <c:axId val="351959520"/>
        <c:scaling>
          <c:orientation val="minMax"/>
        </c:scaling>
        <c:delete val="0"/>
        <c:axPos val="l"/>
        <c:majorGridlines/>
        <c:numFmt formatCode="0" sourceLinked="1"/>
        <c:majorTickMark val="cross"/>
        <c:minorTickMark val="none"/>
        <c:tickLblPos val="nextTo"/>
        <c:txPr>
          <a:bodyPr/>
          <a:lstStyle/>
          <a:p>
            <a:pPr>
              <a:defRPr>
                <a:solidFill>
                  <a:schemeClr val="tx1">
                    <a:lumMod val="50000"/>
                    <a:lumOff val="50000"/>
                  </a:schemeClr>
                </a:solidFill>
              </a:defRPr>
            </a:pPr>
            <a:endParaRPr lang="fr-FR"/>
          </a:p>
        </c:txPr>
        <c:crossAx val="351958976"/>
        <c:crosses val="autoZero"/>
        <c:crossBetween val="between"/>
      </c:valAx>
    </c:plotArea>
    <c:plotVisOnly val="1"/>
    <c:dispBlanksAs val="gap"/>
    <c:showDLblsOverMax val="0"/>
  </c:chart>
  <c:spPr>
    <a:noFill/>
    <a:ln>
      <a:noFill/>
    </a:ln>
  </c:spPr>
  <c:printSettings>
    <c:headerFooter/>
    <c:pageMargins b="0.78740157499999996" l="0.7" r="0.7" t="0.78740157499999996" header="0.3" footer="0.3"/>
    <c:pageSetup paperSize="9" orientation="landscape"/>
  </c:printSettings>
</c:chartSpace>
</file>

<file path=xl/ctrlProps/ctrlProp1.xml><?xml version="1.0" encoding="utf-8"?>
<formControlPr xmlns="http://schemas.microsoft.com/office/spreadsheetml/2009/9/main" objectType="Drop" dropLines="4" dropStyle="combo" dx="16" fmlaLink="' '!$B$4" fmlaRange="' '!$Z$7:$Z$10" noThreeD="1" sel="3" val="0"/>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hyperlink" Target="#Projektteam!C10"/><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hyperlink" Target="#Logo!D6"/><Relationship Id="rId2" Type="http://schemas.openxmlformats.org/officeDocument/2006/relationships/chart" Target="../charts/chart1.xml"/><Relationship Id="rId1" Type="http://schemas.openxmlformats.org/officeDocument/2006/relationships/hyperlink" Target="http://www.2imanagement.ch/?id=57&amp;helpdesk&amp;topic=9" TargetMode="External"/><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3" Type="http://schemas.openxmlformats.org/officeDocument/2006/relationships/image" Target="../media/image9.jpeg"/><Relationship Id="rId2" Type="http://schemas.openxmlformats.org/officeDocument/2006/relationships/image" Target="../media/image8.png"/><Relationship Id="rId1" Type="http://schemas.openxmlformats.org/officeDocument/2006/relationships/hyperlink" Target="#'Swot-Analyse'!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2</xdr:col>
      <xdr:colOff>38100</xdr:colOff>
      <xdr:row>391</xdr:row>
      <xdr:rowOff>180975</xdr:rowOff>
    </xdr:from>
    <xdr:to>
      <xdr:col>2</xdr:col>
      <xdr:colOff>223837</xdr:colOff>
      <xdr:row>391</xdr:row>
      <xdr:rowOff>180975</xdr:rowOff>
    </xdr:to>
    <xdr:pic>
      <xdr:nvPicPr>
        <xdr:cNvPr id="2" name="Grafik 215039">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62000" y="40185975"/>
          <a:ext cx="185737" cy="200025"/>
        </a:xfrm>
        <a:prstGeom prst="rect">
          <a:avLst/>
        </a:prstGeom>
      </xdr:spPr>
    </xdr:pic>
    <xdr:clientData/>
  </xdr:twoCellAnchor>
  <xdr:twoCellAnchor editAs="oneCell">
    <xdr:from>
      <xdr:col>2</xdr:col>
      <xdr:colOff>28575</xdr:colOff>
      <xdr:row>392</xdr:row>
      <xdr:rowOff>180975</xdr:rowOff>
    </xdr:from>
    <xdr:to>
      <xdr:col>2</xdr:col>
      <xdr:colOff>238099</xdr:colOff>
      <xdr:row>392</xdr:row>
      <xdr:rowOff>180975</xdr:rowOff>
    </xdr:to>
    <xdr:pic>
      <xdr:nvPicPr>
        <xdr:cNvPr id="3" name="Grafik 21504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752475" y="40376475"/>
          <a:ext cx="209524" cy="200000"/>
        </a:xfrm>
        <a:prstGeom prst="rect">
          <a:avLst/>
        </a:prstGeom>
      </xdr:spPr>
    </xdr:pic>
    <xdr:clientData/>
  </xdr:twoCellAnchor>
  <xdr:twoCellAnchor editAs="oneCell">
    <xdr:from>
      <xdr:col>2</xdr:col>
      <xdr:colOff>9525</xdr:colOff>
      <xdr:row>393</xdr:row>
      <xdr:rowOff>171450</xdr:rowOff>
    </xdr:from>
    <xdr:to>
      <xdr:col>2</xdr:col>
      <xdr:colOff>238125</xdr:colOff>
      <xdr:row>393</xdr:row>
      <xdr:rowOff>171450</xdr:rowOff>
    </xdr:to>
    <xdr:pic>
      <xdr:nvPicPr>
        <xdr:cNvPr id="4" name="il_fi" descr="http://www.clker.com/cliparts/r/J/g/C/D/c/free-zone-starts-hi.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33425" y="4055745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38099</xdr:colOff>
      <xdr:row>395</xdr:row>
      <xdr:rowOff>19050</xdr:rowOff>
    </xdr:from>
    <xdr:to>
      <xdr:col>2</xdr:col>
      <xdr:colOff>217305</xdr:colOff>
      <xdr:row>395</xdr:row>
      <xdr:rowOff>19050</xdr:rowOff>
    </xdr:to>
    <xdr:pic>
      <xdr:nvPicPr>
        <xdr:cNvPr id="5" name="il_fi" descr="http://upload.wikimedia.org/wikipedia/commons/thumb/e/e9/Google_Calendar.png/180px-Google_Calendar.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61999" y="40786050"/>
          <a:ext cx="179206"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391</xdr:row>
      <xdr:rowOff>180975</xdr:rowOff>
    </xdr:from>
    <xdr:to>
      <xdr:col>3</xdr:col>
      <xdr:colOff>223837</xdr:colOff>
      <xdr:row>391</xdr:row>
      <xdr:rowOff>180975</xdr:rowOff>
    </xdr:to>
    <xdr:pic>
      <xdr:nvPicPr>
        <xdr:cNvPr id="6" name="Grafik 39">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762000" y="39804975"/>
          <a:ext cx="185737" cy="200025"/>
        </a:xfrm>
        <a:prstGeom prst="rect">
          <a:avLst/>
        </a:prstGeom>
      </xdr:spPr>
    </xdr:pic>
    <xdr:clientData/>
  </xdr:twoCellAnchor>
  <xdr:twoCellAnchor editAs="oneCell">
    <xdr:from>
      <xdr:col>3</xdr:col>
      <xdr:colOff>28575</xdr:colOff>
      <xdr:row>392</xdr:row>
      <xdr:rowOff>180975</xdr:rowOff>
    </xdr:from>
    <xdr:to>
      <xdr:col>3</xdr:col>
      <xdr:colOff>238099</xdr:colOff>
      <xdr:row>392</xdr:row>
      <xdr:rowOff>180975</xdr:rowOff>
    </xdr:to>
    <xdr:pic>
      <xdr:nvPicPr>
        <xdr:cNvPr id="7" name="Grafik 40">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752475" y="39995475"/>
          <a:ext cx="209524" cy="200000"/>
        </a:xfrm>
        <a:prstGeom prst="rect">
          <a:avLst/>
        </a:prstGeom>
      </xdr:spPr>
    </xdr:pic>
    <xdr:clientData/>
  </xdr:twoCellAnchor>
  <xdr:twoCellAnchor editAs="oneCell">
    <xdr:from>
      <xdr:col>3</xdr:col>
      <xdr:colOff>9525</xdr:colOff>
      <xdr:row>393</xdr:row>
      <xdr:rowOff>171450</xdr:rowOff>
    </xdr:from>
    <xdr:to>
      <xdr:col>3</xdr:col>
      <xdr:colOff>238125</xdr:colOff>
      <xdr:row>393</xdr:row>
      <xdr:rowOff>171450</xdr:rowOff>
    </xdr:to>
    <xdr:pic>
      <xdr:nvPicPr>
        <xdr:cNvPr id="8" name="il_fi" descr="http://www.clker.com/cliparts/r/J/g/C/D/c/free-zone-starts-hi.pn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33425" y="4017645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38099</xdr:colOff>
      <xdr:row>395</xdr:row>
      <xdr:rowOff>19050</xdr:rowOff>
    </xdr:from>
    <xdr:to>
      <xdr:col>3</xdr:col>
      <xdr:colOff>217305</xdr:colOff>
      <xdr:row>395</xdr:row>
      <xdr:rowOff>19050</xdr:rowOff>
    </xdr:to>
    <xdr:pic>
      <xdr:nvPicPr>
        <xdr:cNvPr id="9" name="il_fi" descr="http://upload.wikimedia.org/wikipedia/commons/thumb/e/e9/Google_Calendar.png/180px-Google_Calendar.png">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4"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61999" y="40405050"/>
          <a:ext cx="179206"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35719</xdr:colOff>
      <xdr:row>401</xdr:row>
      <xdr:rowOff>361950</xdr:rowOff>
    </xdr:from>
    <xdr:to>
      <xdr:col>2</xdr:col>
      <xdr:colOff>221456</xdr:colOff>
      <xdr:row>401</xdr:row>
      <xdr:rowOff>361950</xdr:rowOff>
    </xdr:to>
    <xdr:pic>
      <xdr:nvPicPr>
        <xdr:cNvPr id="10" name="Grafik 56">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759619" y="46672500"/>
          <a:ext cx="185737" cy="200025"/>
        </a:xfrm>
        <a:prstGeom prst="rect">
          <a:avLst/>
        </a:prstGeom>
      </xdr:spPr>
    </xdr:pic>
    <xdr:clientData/>
  </xdr:twoCellAnchor>
  <xdr:twoCellAnchor editAs="oneCell">
    <xdr:from>
      <xdr:col>2</xdr:col>
      <xdr:colOff>23825</xdr:colOff>
      <xdr:row>402</xdr:row>
      <xdr:rowOff>180975</xdr:rowOff>
    </xdr:from>
    <xdr:to>
      <xdr:col>2</xdr:col>
      <xdr:colOff>233349</xdr:colOff>
      <xdr:row>402</xdr:row>
      <xdr:rowOff>180975</xdr:rowOff>
    </xdr:to>
    <xdr:pic>
      <xdr:nvPicPr>
        <xdr:cNvPr id="11" name="Grafik 57">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747725" y="46872525"/>
          <a:ext cx="209524" cy="200000"/>
        </a:xfrm>
        <a:prstGeom prst="rect">
          <a:avLst/>
        </a:prstGeom>
      </xdr:spPr>
    </xdr:pic>
    <xdr:clientData/>
  </xdr:twoCellAnchor>
  <xdr:twoCellAnchor editAs="oneCell">
    <xdr:from>
      <xdr:col>2</xdr:col>
      <xdr:colOff>23812</xdr:colOff>
      <xdr:row>404</xdr:row>
      <xdr:rowOff>9525</xdr:rowOff>
    </xdr:from>
    <xdr:to>
      <xdr:col>2</xdr:col>
      <xdr:colOff>252412</xdr:colOff>
      <xdr:row>404</xdr:row>
      <xdr:rowOff>9525</xdr:rowOff>
    </xdr:to>
    <xdr:pic>
      <xdr:nvPicPr>
        <xdr:cNvPr id="12" name="il_fi" descr="http://www.clker.com/cliparts/r/J/g/C/D/c/free-zone-starts-hi.png">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47712" y="47272575"/>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38984</xdr:colOff>
      <xdr:row>405</xdr:row>
      <xdr:rowOff>19050</xdr:rowOff>
    </xdr:from>
    <xdr:to>
      <xdr:col>2</xdr:col>
      <xdr:colOff>218190</xdr:colOff>
      <xdr:row>405</xdr:row>
      <xdr:rowOff>19050</xdr:rowOff>
    </xdr:to>
    <xdr:pic>
      <xdr:nvPicPr>
        <xdr:cNvPr id="13" name="il_fi" descr="http://upload.wikimedia.org/wikipedia/commons/thumb/e/e9/Google_Calendar.png/180px-Google_Calendar.png">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4"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62884" y="47472600"/>
          <a:ext cx="179206"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xdr:colOff>
      <xdr:row>401</xdr:row>
      <xdr:rowOff>0</xdr:rowOff>
    </xdr:from>
    <xdr:to>
      <xdr:col>2</xdr:col>
      <xdr:colOff>252412</xdr:colOff>
      <xdr:row>401</xdr:row>
      <xdr:rowOff>0</xdr:rowOff>
    </xdr:to>
    <xdr:pic>
      <xdr:nvPicPr>
        <xdr:cNvPr id="14" name="Grafik 61">
          <a:hlinkClick xmlns:r="http://schemas.openxmlformats.org/officeDocument/2006/relationships" r:id="rId5" tooltip="Zuständig/Responsable"/>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6">
          <a:duotone>
            <a:schemeClr val="accent4">
              <a:shade val="45000"/>
              <a:satMod val="135000"/>
            </a:schemeClr>
            <a:prstClr val="white"/>
          </a:duotone>
        </a:blip>
        <a:stretch>
          <a:fillRect/>
        </a:stretch>
      </xdr:blipFill>
      <xdr:spPr>
        <a:xfrm>
          <a:off x="766762" y="46310550"/>
          <a:ext cx="209550" cy="209550"/>
        </a:xfrm>
        <a:prstGeom prst="rect">
          <a:avLst/>
        </a:prstGeom>
      </xdr:spPr>
    </xdr:pic>
    <xdr:clientData/>
  </xdr:twoCellAnchor>
  <xdr:twoCellAnchor editAs="oneCell">
    <xdr:from>
      <xdr:col>3</xdr:col>
      <xdr:colOff>35719</xdr:colOff>
      <xdr:row>401</xdr:row>
      <xdr:rowOff>361950</xdr:rowOff>
    </xdr:from>
    <xdr:to>
      <xdr:col>3</xdr:col>
      <xdr:colOff>221456</xdr:colOff>
      <xdr:row>401</xdr:row>
      <xdr:rowOff>361950</xdr:rowOff>
    </xdr:to>
    <xdr:pic>
      <xdr:nvPicPr>
        <xdr:cNvPr id="15" name="Grafik 48">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a:stretch>
          <a:fillRect/>
        </a:stretch>
      </xdr:blipFill>
      <xdr:spPr>
        <a:xfrm>
          <a:off x="759619" y="46291500"/>
          <a:ext cx="185737" cy="200025"/>
        </a:xfrm>
        <a:prstGeom prst="rect">
          <a:avLst/>
        </a:prstGeom>
      </xdr:spPr>
    </xdr:pic>
    <xdr:clientData/>
  </xdr:twoCellAnchor>
  <xdr:twoCellAnchor editAs="oneCell">
    <xdr:from>
      <xdr:col>3</xdr:col>
      <xdr:colOff>23825</xdr:colOff>
      <xdr:row>402</xdr:row>
      <xdr:rowOff>180975</xdr:rowOff>
    </xdr:from>
    <xdr:to>
      <xdr:col>3</xdr:col>
      <xdr:colOff>233349</xdr:colOff>
      <xdr:row>402</xdr:row>
      <xdr:rowOff>180975</xdr:rowOff>
    </xdr:to>
    <xdr:pic>
      <xdr:nvPicPr>
        <xdr:cNvPr id="16" name="Grafik 49">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2"/>
        <a:stretch>
          <a:fillRect/>
        </a:stretch>
      </xdr:blipFill>
      <xdr:spPr>
        <a:xfrm>
          <a:off x="747725" y="46491525"/>
          <a:ext cx="209524" cy="200000"/>
        </a:xfrm>
        <a:prstGeom prst="rect">
          <a:avLst/>
        </a:prstGeom>
      </xdr:spPr>
    </xdr:pic>
    <xdr:clientData/>
  </xdr:twoCellAnchor>
  <xdr:twoCellAnchor editAs="oneCell">
    <xdr:from>
      <xdr:col>3</xdr:col>
      <xdr:colOff>23812</xdr:colOff>
      <xdr:row>404</xdr:row>
      <xdr:rowOff>9525</xdr:rowOff>
    </xdr:from>
    <xdr:to>
      <xdr:col>3</xdr:col>
      <xdr:colOff>252412</xdr:colOff>
      <xdr:row>404</xdr:row>
      <xdr:rowOff>9525</xdr:rowOff>
    </xdr:to>
    <xdr:pic>
      <xdr:nvPicPr>
        <xdr:cNvPr id="17" name="il_fi" descr="http://www.clker.com/cliparts/r/J/g/C/D/c/free-zone-starts-hi.png">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47712" y="46891575"/>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38984</xdr:colOff>
      <xdr:row>405</xdr:row>
      <xdr:rowOff>19050</xdr:rowOff>
    </xdr:from>
    <xdr:to>
      <xdr:col>3</xdr:col>
      <xdr:colOff>218190</xdr:colOff>
      <xdr:row>405</xdr:row>
      <xdr:rowOff>19050</xdr:rowOff>
    </xdr:to>
    <xdr:pic>
      <xdr:nvPicPr>
        <xdr:cNvPr id="18" name="il_fi" descr="http://upload.wikimedia.org/wikipedia/commons/thumb/e/e9/Google_Calendar.png/180px-Google_Calendar.png">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4"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62884" y="47091600"/>
          <a:ext cx="179206"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42862</xdr:colOff>
      <xdr:row>401</xdr:row>
      <xdr:rowOff>0</xdr:rowOff>
    </xdr:from>
    <xdr:to>
      <xdr:col>3</xdr:col>
      <xdr:colOff>252412</xdr:colOff>
      <xdr:row>401</xdr:row>
      <xdr:rowOff>0</xdr:rowOff>
    </xdr:to>
    <xdr:pic>
      <xdr:nvPicPr>
        <xdr:cNvPr id="19" name="Grafik 52">
          <a:hlinkClick xmlns:r="http://schemas.openxmlformats.org/officeDocument/2006/relationships" r:id="rId5" tooltip="Zuständig/Responsable"/>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6">
          <a:duotone>
            <a:schemeClr val="accent4">
              <a:shade val="45000"/>
              <a:satMod val="135000"/>
            </a:schemeClr>
            <a:prstClr val="white"/>
          </a:duotone>
        </a:blip>
        <a:stretch>
          <a:fillRect/>
        </a:stretch>
      </xdr:blipFill>
      <xdr:spPr>
        <a:xfrm>
          <a:off x="766762" y="45929550"/>
          <a:ext cx="209550" cy="209550"/>
        </a:xfrm>
        <a:prstGeom prst="rect">
          <a:avLst/>
        </a:prstGeom>
      </xdr:spPr>
    </xdr:pic>
    <xdr:clientData/>
  </xdr:twoCellAnchor>
  <xdr:twoCellAnchor editAs="oneCell">
    <xdr:from>
      <xdr:col>3</xdr:col>
      <xdr:colOff>28575</xdr:colOff>
      <xdr:row>402</xdr:row>
      <xdr:rowOff>180975</xdr:rowOff>
    </xdr:from>
    <xdr:to>
      <xdr:col>3</xdr:col>
      <xdr:colOff>238099</xdr:colOff>
      <xdr:row>402</xdr:row>
      <xdr:rowOff>180975</xdr:rowOff>
    </xdr:to>
    <xdr:pic>
      <xdr:nvPicPr>
        <xdr:cNvPr id="20" name="Grafik 40">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2"/>
        <a:stretch>
          <a:fillRect/>
        </a:stretch>
      </xdr:blipFill>
      <xdr:spPr>
        <a:xfrm>
          <a:off x="752475" y="46491525"/>
          <a:ext cx="209524" cy="200000"/>
        </a:xfrm>
        <a:prstGeom prst="rect">
          <a:avLst/>
        </a:prstGeom>
      </xdr:spPr>
    </xdr:pic>
    <xdr:clientData/>
  </xdr:twoCellAnchor>
  <xdr:twoCellAnchor editAs="oneCell">
    <xdr:from>
      <xdr:col>2</xdr:col>
      <xdr:colOff>38984</xdr:colOff>
      <xdr:row>405</xdr:row>
      <xdr:rowOff>19050</xdr:rowOff>
    </xdr:from>
    <xdr:to>
      <xdr:col>2</xdr:col>
      <xdr:colOff>218190</xdr:colOff>
      <xdr:row>405</xdr:row>
      <xdr:rowOff>19050</xdr:rowOff>
    </xdr:to>
    <xdr:pic>
      <xdr:nvPicPr>
        <xdr:cNvPr id="21" name="il_fi" descr="http://upload.wikimedia.org/wikipedia/commons/thumb/e/e9/Google_Calendar.png/180px-Google_Calendar.png">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4"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62884" y="47472600"/>
          <a:ext cx="179206"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38984</xdr:colOff>
      <xdr:row>406</xdr:row>
      <xdr:rowOff>19050</xdr:rowOff>
    </xdr:from>
    <xdr:to>
      <xdr:col>3</xdr:col>
      <xdr:colOff>218190</xdr:colOff>
      <xdr:row>406</xdr:row>
      <xdr:rowOff>19050</xdr:rowOff>
    </xdr:to>
    <xdr:pic>
      <xdr:nvPicPr>
        <xdr:cNvPr id="22" name="il_fi" descr="http://upload.wikimedia.org/wikipedia/commons/thumb/e/e9/Google_Calendar.png/180px-Google_Calendar.png">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4"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62884" y="47091600"/>
          <a:ext cx="179206"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38984</xdr:colOff>
      <xdr:row>406</xdr:row>
      <xdr:rowOff>19050</xdr:rowOff>
    </xdr:from>
    <xdr:to>
      <xdr:col>3</xdr:col>
      <xdr:colOff>218190</xdr:colOff>
      <xdr:row>406</xdr:row>
      <xdr:rowOff>19050</xdr:rowOff>
    </xdr:to>
    <xdr:pic>
      <xdr:nvPicPr>
        <xdr:cNvPr id="23" name="il_fi" descr="http://upload.wikimedia.org/wikipedia/commons/thumb/e/e9/Google_Calendar.png/180px-Google_Calendar.pn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4"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762884" y="47091600"/>
          <a:ext cx="179206"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38100</xdr:colOff>
      <xdr:row>2</xdr:row>
      <xdr:rowOff>61912</xdr:rowOff>
    </xdr:from>
    <xdr:to>
      <xdr:col>16</xdr:col>
      <xdr:colOff>218100</xdr:colOff>
      <xdr:row>3</xdr:row>
      <xdr:rowOff>51412</xdr:rowOff>
    </xdr:to>
    <xdr:grpSp>
      <xdr:nvGrpSpPr>
        <xdr:cNvPr id="38" name="Gruppieren 47">
          <a:hlinkClick xmlns:r="http://schemas.openxmlformats.org/officeDocument/2006/relationships" r:id="rId1" tooltip="Help"/>
          <a:extLst>
            <a:ext uri="{FF2B5EF4-FFF2-40B4-BE49-F238E27FC236}">
              <a16:creationId xmlns:a16="http://schemas.microsoft.com/office/drawing/2014/main" id="{00000000-0008-0000-0100-000026000000}"/>
            </a:ext>
          </a:extLst>
        </xdr:cNvPr>
        <xdr:cNvGrpSpPr>
          <a:grpSpLocks noChangeAspect="1"/>
        </xdr:cNvGrpSpPr>
      </xdr:nvGrpSpPr>
      <xdr:grpSpPr>
        <a:xfrm>
          <a:off x="10077450" y="633412"/>
          <a:ext cx="180000" cy="180000"/>
          <a:chOff x="8105775" y="571500"/>
          <a:chExt cx="172800" cy="172800"/>
        </a:xfrm>
      </xdr:grpSpPr>
      <xdr:sp macro="" textlink="">
        <xdr:nvSpPr>
          <xdr:cNvPr id="39" name="Rechteck 48">
            <a:extLst>
              <a:ext uri="{FF2B5EF4-FFF2-40B4-BE49-F238E27FC236}">
                <a16:creationId xmlns:a16="http://schemas.microsoft.com/office/drawing/2014/main" id="{00000000-0008-0000-0100-000027000000}"/>
              </a:ext>
            </a:extLst>
          </xdr:cNvPr>
          <xdr:cNvSpPr>
            <a:spLocks noChangeAspect="1"/>
          </xdr:cNvSpPr>
        </xdr:nvSpPr>
        <xdr:spPr>
          <a:xfrm>
            <a:off x="8105775" y="571500"/>
            <a:ext cx="172800" cy="172800"/>
          </a:xfrm>
          <a:prstGeom prst="rect">
            <a:avLst/>
          </a:prstGeom>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sp macro="" textlink="">
        <xdr:nvSpPr>
          <xdr:cNvPr id="40" name="Textfeld 49">
            <a:extLst>
              <a:ext uri="{FF2B5EF4-FFF2-40B4-BE49-F238E27FC236}">
                <a16:creationId xmlns:a16="http://schemas.microsoft.com/office/drawing/2014/main" id="{00000000-0008-0000-0100-000028000000}"/>
              </a:ext>
            </a:extLst>
          </xdr:cNvPr>
          <xdr:cNvSpPr txBox="1"/>
        </xdr:nvSpPr>
        <xdr:spPr>
          <a:xfrm>
            <a:off x="8152998" y="584162"/>
            <a:ext cx="78355" cy="147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r>
              <a:rPr lang="de-CH" sz="1000" b="1">
                <a:solidFill>
                  <a:schemeClr val="bg1"/>
                </a:solidFill>
                <a:latin typeface="Arial" pitchFamily="34" charset="0"/>
                <a:cs typeface="Arial" pitchFamily="34" charset="0"/>
              </a:rPr>
              <a:t>?</a:t>
            </a:r>
          </a:p>
        </xdr:txBody>
      </xdr:sp>
    </xdr:grpSp>
    <xdr:clientData fPrintsWithSheet="0"/>
  </xdr:twoCellAnchor>
  <xdr:twoCellAnchor editAs="oneCell">
    <xdr:from>
      <xdr:col>2</xdr:col>
      <xdr:colOff>1471612</xdr:colOff>
      <xdr:row>46</xdr:row>
      <xdr:rowOff>95250</xdr:rowOff>
    </xdr:from>
    <xdr:to>
      <xdr:col>15</xdr:col>
      <xdr:colOff>1973575</xdr:colOff>
      <xdr:row>79</xdr:row>
      <xdr:rowOff>128587</xdr:rowOff>
    </xdr:to>
    <xdr:graphicFrame macro="">
      <xdr:nvGraphicFramePr>
        <xdr:cNvPr id="9" name="Diagramm 2">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15</xdr:col>
          <xdr:colOff>1533532</xdr:colOff>
          <xdr:row>0</xdr:row>
          <xdr:rowOff>28570</xdr:rowOff>
        </xdr:from>
        <xdr:to>
          <xdr:col>16</xdr:col>
          <xdr:colOff>285757</xdr:colOff>
          <xdr:row>0</xdr:row>
          <xdr:rowOff>552445</xdr:rowOff>
        </xdr:to>
        <xdr:pic>
          <xdr:nvPicPr>
            <xdr:cNvPr id="10" name="Grafik 59">
              <a:hlinkClick xmlns:r="http://schemas.openxmlformats.org/officeDocument/2006/relationships" r:id="rId3" tooltip="Logo"/>
              <a:extLst>
                <a:ext uri="{FF2B5EF4-FFF2-40B4-BE49-F238E27FC236}">
                  <a16:creationId xmlns:a16="http://schemas.microsoft.com/office/drawing/2014/main" id="{00000000-0008-0000-0100-00000A000000}"/>
                </a:ext>
              </a:extLst>
            </xdr:cNvPr>
            <xdr:cNvPicPr>
              <a:picLocks noChangeAspect="1" noChangeArrowheads="1"/>
              <a:extLst>
                <a:ext uri="{84589F7E-364E-4C9E-8A38-B11213B215E9}">
                  <a14:cameraTool cellRange="Logo!$D$6" spid="_x0000_s237512"/>
                </a:ext>
              </a:extLst>
            </xdr:cNvPicPr>
          </xdr:nvPicPr>
          <xdr:blipFill>
            <a:blip xmlns:r="http://schemas.openxmlformats.org/officeDocument/2006/relationships" r:embed="rId4"/>
            <a:srcRect/>
            <a:stretch>
              <a:fillRect/>
            </a:stretch>
          </xdr:blipFill>
          <xdr:spPr bwMode="auto">
            <a:xfrm>
              <a:off x="8162932" y="28570"/>
              <a:ext cx="2162175" cy="523875"/>
            </a:xfrm>
            <a:prstGeom prst="rect">
              <a:avLst/>
            </a:prstGeom>
            <a:solidFill>
              <a:schemeClr val="bg1"/>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2647950</xdr:colOff>
          <xdr:row>2</xdr:row>
          <xdr:rowOff>85725</xdr:rowOff>
        </xdr:from>
        <xdr:to>
          <xdr:col>15</xdr:col>
          <xdr:colOff>3600450</xdr:colOff>
          <xdr:row>3</xdr:row>
          <xdr:rowOff>47625</xdr:rowOff>
        </xdr:to>
        <xdr:sp macro="" textlink="">
          <xdr:nvSpPr>
            <xdr:cNvPr id="237511" name="Drop Down 333" hidden="1">
              <a:extLst>
                <a:ext uri="{63B3BB69-23CF-44E3-9099-C40C66FF867C}">
                  <a14:compatExt spid="_x0000_s237511"/>
                </a:ext>
                <a:ext uri="{FF2B5EF4-FFF2-40B4-BE49-F238E27FC236}">
                  <a16:creationId xmlns:a16="http://schemas.microsoft.com/office/drawing/2014/main" id="{00000000-0008-0000-0100-0000C79F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104775</xdr:rowOff>
    </xdr:from>
    <xdr:to>
      <xdr:col>0</xdr:col>
      <xdr:colOff>419250</xdr:colOff>
      <xdr:row>2</xdr:row>
      <xdr:rowOff>49240</xdr:rowOff>
    </xdr:to>
    <xdr:grpSp>
      <xdr:nvGrpSpPr>
        <xdr:cNvPr id="2" name="Gruppieren 1">
          <a:hlinkClick xmlns:r="http://schemas.openxmlformats.org/officeDocument/2006/relationships" r:id="rId1" tooltip="Home"/>
          <a:extLst>
            <a:ext uri="{FF2B5EF4-FFF2-40B4-BE49-F238E27FC236}">
              <a16:creationId xmlns:a16="http://schemas.microsoft.com/office/drawing/2014/main" id="{00000000-0008-0000-0200-000002000000}"/>
            </a:ext>
          </a:extLst>
        </xdr:cNvPr>
        <xdr:cNvGrpSpPr/>
      </xdr:nvGrpSpPr>
      <xdr:grpSpPr>
        <a:xfrm>
          <a:off x="95250" y="104775"/>
          <a:ext cx="324000" cy="325465"/>
          <a:chOff x="12729063" y="1298331"/>
          <a:chExt cx="324000" cy="323267"/>
        </a:xfrm>
      </xdr:grpSpPr>
      <xdr:sp macro="" textlink="">
        <xdr:nvSpPr>
          <xdr:cNvPr id="3" name="Rechteck 2">
            <a:extLst>
              <a:ext uri="{FF2B5EF4-FFF2-40B4-BE49-F238E27FC236}">
                <a16:creationId xmlns:a16="http://schemas.microsoft.com/office/drawing/2014/main" id="{00000000-0008-0000-0200-000003000000}"/>
              </a:ext>
            </a:extLst>
          </xdr:cNvPr>
          <xdr:cNvSpPr>
            <a:spLocks noChangeAspect="1"/>
          </xdr:cNvSpPr>
        </xdr:nvSpPr>
        <xdr:spPr>
          <a:xfrm>
            <a:off x="12729063" y="1298331"/>
            <a:ext cx="324000" cy="323267"/>
          </a:xfrm>
          <a:prstGeom prst="rect">
            <a:avLst/>
          </a:prstGeom>
          <a:ln>
            <a:solidFill>
              <a:schemeClr val="accent1">
                <a:lumMod val="60000"/>
                <a:lumOff val="40000"/>
              </a:schemeClr>
            </a:solidFill>
          </a:ln>
          <a:effectLst/>
        </xdr:spPr>
        <xdr:style>
          <a:lnRef idx="1">
            <a:schemeClr val="accent1"/>
          </a:lnRef>
          <a:fillRef idx="3">
            <a:schemeClr val="accent1"/>
          </a:fillRef>
          <a:effectRef idx="2">
            <a:schemeClr val="accent1"/>
          </a:effectRef>
          <a:fontRef idx="minor">
            <a:schemeClr val="lt1"/>
          </a:fontRef>
        </xdr:style>
        <xdr:txBody>
          <a:bodyPr spcFirstLastPara="0" vert="horz" wrap="square" lIns="41949" tIns="34964" rIns="41949" bIns="34964" numCol="1" spcCol="1270" anchor="ctr" anchorCtr="0">
            <a:noAutofit/>
          </a:bodyPr>
          <a:lstStyle/>
          <a:p>
            <a:pPr marL="0" marR="0" lvl="0" indent="0" algn="ctr" defTabSz="466725" rtl="0" eaLnBrk="1" fontAlgn="auto" latinLnBrk="0" hangingPunct="1">
              <a:lnSpc>
                <a:spcPct val="90000"/>
              </a:lnSpc>
              <a:spcBef>
                <a:spcPts val="0"/>
              </a:spcBef>
              <a:spcAft>
                <a:spcPct val="35000"/>
              </a:spcAft>
              <a:buClrTx/>
              <a:buSzTx/>
              <a:buFontTx/>
              <a:buNone/>
              <a:tabLst/>
              <a:defRPr/>
            </a:pPr>
            <a:endParaRPr kumimoji="0" lang="de-CH" sz="1050" b="0" i="0" u="none" strike="noStrike" kern="0" cap="none" spc="0" normalizeH="0" baseline="0">
              <a:ln>
                <a:noFill/>
              </a:ln>
              <a:solidFill>
                <a:prstClr val="white"/>
              </a:solidFill>
              <a:effectLst/>
              <a:uLnTx/>
              <a:uFillTx/>
              <a:latin typeface="Calibri"/>
              <a:ea typeface="+mn-ea"/>
              <a:cs typeface="+mn-cs"/>
            </a:endParaRPr>
          </a:p>
        </xdr:txBody>
      </xdr:sp>
      <xdr:pic>
        <xdr:nvPicPr>
          <xdr:cNvPr id="4" name="Grafik 3" descr="http://www.clker.com/cliparts/Z/I/5/L/X/x/white-house-md.png">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86214" y="1345223"/>
            <a:ext cx="228255" cy="216000"/>
          </a:xfrm>
          <a:prstGeom prst="rect">
            <a:avLst/>
          </a:prstGeom>
          <a:noFill/>
          <a:extLst>
            <a:ext uri="{909E8E84-426E-40DD-AFC4-6F175D3DCCD1}">
              <a14:hiddenFill xmlns:a14="http://schemas.microsoft.com/office/drawing/2010/main">
                <a:solidFill>
                  <a:srgbClr val="FFFFFF"/>
                </a:solidFill>
              </a14:hiddenFill>
            </a:ext>
          </a:extLst>
        </xdr:spPr>
      </xdr:pic>
    </xdr:grpSp>
    <xdr:clientData fPrintsWithSheet="0"/>
  </xdr:twoCellAnchor>
  <xdr:twoCellAnchor editAs="oneCell">
    <xdr:from>
      <xdr:col>3</xdr:col>
      <xdr:colOff>766757</xdr:colOff>
      <xdr:row>5</xdr:row>
      <xdr:rowOff>142876</xdr:rowOff>
    </xdr:from>
    <xdr:to>
      <xdr:col>4</xdr:col>
      <xdr:colOff>2750</xdr:colOff>
      <xdr:row>5</xdr:row>
      <xdr:rowOff>392524</xdr:rowOff>
    </xdr:to>
    <xdr:pic>
      <xdr:nvPicPr>
        <xdr:cNvPr id="7" name="Grafik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52682" y="990601"/>
          <a:ext cx="1512468" cy="249648"/>
        </a:xfrm>
        <a:prstGeom prst="rect">
          <a:avLst/>
        </a:prstGeom>
      </xdr:spPr>
    </xdr:pic>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erge/Dropbox/@fileswork/@Unterricht/@iManagement/009_Quali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PI"/>
      <sheetName val=" "/>
      <sheetName val="Menu QM"/>
      <sheetName val="Q-Planung"/>
      <sheetName val="Q-Steuerung"/>
      <sheetName val="Q-Pruefung"/>
      <sheetName val="Q-Sicherung"/>
      <sheetName val="Produkte"/>
      <sheetName val="HQ1"/>
      <sheetName val="HQ2"/>
      <sheetName val="HQ3"/>
      <sheetName val="HQ4"/>
      <sheetName val="HQ5"/>
      <sheetName val="Kunden"/>
      <sheetName val="Fishbone"/>
      <sheetName val="Pareto"/>
      <sheetName val="Risikomgmt"/>
      <sheetName val="PESTLE"/>
      <sheetName val="Branchenstruktur"/>
      <sheetName val="Kernaktivitäten"/>
      <sheetName val="Kernkompetenzen"/>
      <sheetName val="Potenzial"/>
      <sheetName val="Swot-Analyse"/>
      <sheetName val="Markt"/>
      <sheetName val="Portfolio"/>
      <sheetName val="Lebenszyklus"/>
      <sheetName val="Kommunikation"/>
      <sheetName val="Matrix"/>
      <sheetName val="Kundenbeziehung"/>
      <sheetName val="Segmente"/>
      <sheetName val="Distribution"/>
      <sheetName val="SinusMilieu"/>
      <sheetName val="Marketingmix"/>
      <sheetName val="Einnahmen"/>
      <sheetName val="Kosten"/>
      <sheetName val="Marketingplan"/>
      <sheetName val="Rentabilität"/>
      <sheetName val="Zukunftsszenarien"/>
      <sheetName val="Kennzahlenanalyse"/>
      <sheetName val="Benchmark"/>
      <sheetName val="Forces"/>
      <sheetName val="Chances"/>
      <sheetName val="Help"/>
      <sheetName val="2Prozesse"/>
      <sheetName val="2Strategi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6">
          <cell r="F6" t="str">
            <v>Bars</v>
          </cell>
        </row>
        <row r="7">
          <cell r="E7" t="str">
            <v>Reason 20</v>
          </cell>
          <cell r="F7">
            <v>20</v>
          </cell>
          <cell r="H7">
            <v>9.5238095238095233E-2</v>
          </cell>
        </row>
        <row r="8">
          <cell r="F8">
            <v>19</v>
          </cell>
        </row>
        <row r="9">
          <cell r="F9">
            <v>18</v>
          </cell>
        </row>
        <row r="10">
          <cell r="F10">
            <v>17</v>
          </cell>
        </row>
        <row r="11">
          <cell r="F11">
            <v>16</v>
          </cell>
        </row>
        <row r="12">
          <cell r="F12">
            <v>15</v>
          </cell>
        </row>
        <row r="13">
          <cell r="F13">
            <v>14</v>
          </cell>
        </row>
        <row r="14">
          <cell r="F14">
            <v>13</v>
          </cell>
        </row>
        <row r="15">
          <cell r="F15">
            <v>12</v>
          </cell>
        </row>
        <row r="16">
          <cell r="F16">
            <v>11</v>
          </cell>
        </row>
        <row r="17">
          <cell r="F17">
            <v>10</v>
          </cell>
        </row>
        <row r="18">
          <cell r="F18">
            <v>9</v>
          </cell>
        </row>
        <row r="19">
          <cell r="F19">
            <v>8</v>
          </cell>
        </row>
        <row r="20">
          <cell r="F20">
            <v>7</v>
          </cell>
        </row>
        <row r="21">
          <cell r="F21">
            <v>6</v>
          </cell>
        </row>
        <row r="22">
          <cell r="F22">
            <v>5</v>
          </cell>
        </row>
        <row r="23">
          <cell r="F23">
            <v>4</v>
          </cell>
        </row>
        <row r="24">
          <cell r="F24">
            <v>3</v>
          </cell>
        </row>
        <row r="25">
          <cell r="F25">
            <v>2</v>
          </cell>
        </row>
        <row r="26">
          <cell r="F26">
            <v>1</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defPPr algn="ctr">
          <a:defRPr sz="1100" baseline="0"/>
        </a:defPPr>
      </a:lstStyle>
      <a:style>
        <a:lnRef idx="1">
          <a:schemeClr val="accent1"/>
        </a:lnRef>
        <a:fillRef idx="2">
          <a:schemeClr val="accent1"/>
        </a:fillRef>
        <a:effectRef idx="1">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3300"/>
  </sheetPr>
  <dimension ref="A1:AA848"/>
  <sheetViews>
    <sheetView topLeftCell="A605" zoomScaleNormal="100" workbookViewId="0">
      <selection activeCell="A626" sqref="A626"/>
    </sheetView>
  </sheetViews>
  <sheetFormatPr baseColWidth="10" defaultColWidth="11.42578125" defaultRowHeight="12.75" x14ac:dyDescent="0.2"/>
  <cols>
    <col min="1" max="1" width="37.5703125" style="107" customWidth="1"/>
    <col min="2" max="2" width="4" style="15" hidden="1" customWidth="1"/>
    <col min="3" max="3" width="41" style="108" bestFit="1" customWidth="1"/>
    <col min="4" max="4" width="45.7109375" style="108" customWidth="1"/>
    <col min="5" max="5" width="34" style="15" customWidth="1"/>
    <col min="6" max="6" width="48.5703125" style="108" customWidth="1"/>
    <col min="7" max="7" width="42.140625" style="109" customWidth="1"/>
    <col min="8" max="8" width="11.42578125" style="15" customWidth="1"/>
    <col min="9" max="9" width="11.42578125" style="8"/>
    <col min="10" max="10" width="11.42578125" style="1"/>
    <col min="11" max="11" width="11.42578125" style="8"/>
    <col min="12" max="24" width="11.42578125" style="15"/>
    <col min="25" max="25" width="14.85546875" style="15" customWidth="1"/>
    <col min="26" max="26" width="14.85546875" style="2" hidden="1" customWidth="1"/>
    <col min="27" max="27" width="14.85546875" style="15" customWidth="1"/>
    <col min="28" max="256" width="11.42578125" style="15"/>
    <col min="257" max="257" width="41.5703125" style="15" customWidth="1"/>
    <col min="258" max="258" width="12.85546875" style="15" customWidth="1"/>
    <col min="259" max="263" width="34" style="15" customWidth="1"/>
    <col min="264" max="512" width="11.42578125" style="15"/>
    <col min="513" max="513" width="41.5703125" style="15" customWidth="1"/>
    <col min="514" max="514" width="12.85546875" style="15" customWidth="1"/>
    <col min="515" max="519" width="34" style="15" customWidth="1"/>
    <col min="520" max="768" width="11.42578125" style="15"/>
    <col min="769" max="769" width="41.5703125" style="15" customWidth="1"/>
    <col min="770" max="770" width="12.85546875" style="15" customWidth="1"/>
    <col min="771" max="775" width="34" style="15" customWidth="1"/>
    <col min="776" max="1024" width="11.42578125" style="15"/>
    <col min="1025" max="1025" width="41.5703125" style="15" customWidth="1"/>
    <col min="1026" max="1026" width="12.85546875" style="15" customWidth="1"/>
    <col min="1027" max="1031" width="34" style="15" customWidth="1"/>
    <col min="1032" max="1280" width="11.42578125" style="15"/>
    <col min="1281" max="1281" width="41.5703125" style="15" customWidth="1"/>
    <col min="1282" max="1282" width="12.85546875" style="15" customWidth="1"/>
    <col min="1283" max="1287" width="34" style="15" customWidth="1"/>
    <col min="1288" max="1536" width="11.42578125" style="15"/>
    <col min="1537" max="1537" width="41.5703125" style="15" customWidth="1"/>
    <col min="1538" max="1538" width="12.85546875" style="15" customWidth="1"/>
    <col min="1539" max="1543" width="34" style="15" customWidth="1"/>
    <col min="1544" max="1792" width="11.42578125" style="15"/>
    <col min="1793" max="1793" width="41.5703125" style="15" customWidth="1"/>
    <col min="1794" max="1794" width="12.85546875" style="15" customWidth="1"/>
    <col min="1795" max="1799" width="34" style="15" customWidth="1"/>
    <col min="1800" max="2048" width="11.42578125" style="15"/>
    <col min="2049" max="2049" width="41.5703125" style="15" customWidth="1"/>
    <col min="2050" max="2050" width="12.85546875" style="15" customWidth="1"/>
    <col min="2051" max="2055" width="34" style="15" customWidth="1"/>
    <col min="2056" max="2304" width="11.42578125" style="15"/>
    <col min="2305" max="2305" width="41.5703125" style="15" customWidth="1"/>
    <col min="2306" max="2306" width="12.85546875" style="15" customWidth="1"/>
    <col min="2307" max="2311" width="34" style="15" customWidth="1"/>
    <col min="2312" max="2560" width="11.42578125" style="15"/>
    <col min="2561" max="2561" width="41.5703125" style="15" customWidth="1"/>
    <col min="2562" max="2562" width="12.85546875" style="15" customWidth="1"/>
    <col min="2563" max="2567" width="34" style="15" customWidth="1"/>
    <col min="2568" max="2816" width="11.42578125" style="15"/>
    <col min="2817" max="2817" width="41.5703125" style="15" customWidth="1"/>
    <col min="2818" max="2818" width="12.85546875" style="15" customWidth="1"/>
    <col min="2819" max="2823" width="34" style="15" customWidth="1"/>
    <col min="2824" max="3072" width="11.42578125" style="15"/>
    <col min="3073" max="3073" width="41.5703125" style="15" customWidth="1"/>
    <col min="3074" max="3074" width="12.85546875" style="15" customWidth="1"/>
    <col min="3075" max="3079" width="34" style="15" customWidth="1"/>
    <col min="3080" max="3328" width="11.42578125" style="15"/>
    <col min="3329" max="3329" width="41.5703125" style="15" customWidth="1"/>
    <col min="3330" max="3330" width="12.85546875" style="15" customWidth="1"/>
    <col min="3331" max="3335" width="34" style="15" customWidth="1"/>
    <col min="3336" max="3584" width="11.42578125" style="15"/>
    <col min="3585" max="3585" width="41.5703125" style="15" customWidth="1"/>
    <col min="3586" max="3586" width="12.85546875" style="15" customWidth="1"/>
    <col min="3587" max="3591" width="34" style="15" customWidth="1"/>
    <col min="3592" max="3840" width="11.42578125" style="15"/>
    <col min="3841" max="3841" width="41.5703125" style="15" customWidth="1"/>
    <col min="3842" max="3842" width="12.85546875" style="15" customWidth="1"/>
    <col min="3843" max="3847" width="34" style="15" customWidth="1"/>
    <col min="3848" max="4096" width="11.42578125" style="15"/>
    <col min="4097" max="4097" width="41.5703125" style="15" customWidth="1"/>
    <col min="4098" max="4098" width="12.85546875" style="15" customWidth="1"/>
    <col min="4099" max="4103" width="34" style="15" customWidth="1"/>
    <col min="4104" max="4352" width="11.42578125" style="15"/>
    <col min="4353" max="4353" width="41.5703125" style="15" customWidth="1"/>
    <col min="4354" max="4354" width="12.85546875" style="15" customWidth="1"/>
    <col min="4355" max="4359" width="34" style="15" customWidth="1"/>
    <col min="4360" max="4608" width="11.42578125" style="15"/>
    <col min="4609" max="4609" width="41.5703125" style="15" customWidth="1"/>
    <col min="4610" max="4610" width="12.85546875" style="15" customWidth="1"/>
    <col min="4611" max="4615" width="34" style="15" customWidth="1"/>
    <col min="4616" max="4864" width="11.42578125" style="15"/>
    <col min="4865" max="4865" width="41.5703125" style="15" customWidth="1"/>
    <col min="4866" max="4866" width="12.85546875" style="15" customWidth="1"/>
    <col min="4867" max="4871" width="34" style="15" customWidth="1"/>
    <col min="4872" max="5120" width="11.42578125" style="15"/>
    <col min="5121" max="5121" width="41.5703125" style="15" customWidth="1"/>
    <col min="5122" max="5122" width="12.85546875" style="15" customWidth="1"/>
    <col min="5123" max="5127" width="34" style="15" customWidth="1"/>
    <col min="5128" max="5376" width="11.42578125" style="15"/>
    <col min="5377" max="5377" width="41.5703125" style="15" customWidth="1"/>
    <col min="5378" max="5378" width="12.85546875" style="15" customWidth="1"/>
    <col min="5379" max="5383" width="34" style="15" customWidth="1"/>
    <col min="5384" max="5632" width="11.42578125" style="15"/>
    <col min="5633" max="5633" width="41.5703125" style="15" customWidth="1"/>
    <col min="5634" max="5634" width="12.85546875" style="15" customWidth="1"/>
    <col min="5635" max="5639" width="34" style="15" customWidth="1"/>
    <col min="5640" max="5888" width="11.42578125" style="15"/>
    <col min="5889" max="5889" width="41.5703125" style="15" customWidth="1"/>
    <col min="5890" max="5890" width="12.85546875" style="15" customWidth="1"/>
    <col min="5891" max="5895" width="34" style="15" customWidth="1"/>
    <col min="5896" max="6144" width="11.42578125" style="15"/>
    <col min="6145" max="6145" width="41.5703125" style="15" customWidth="1"/>
    <col min="6146" max="6146" width="12.85546875" style="15" customWidth="1"/>
    <col min="6147" max="6151" width="34" style="15" customWidth="1"/>
    <col min="6152" max="6400" width="11.42578125" style="15"/>
    <col min="6401" max="6401" width="41.5703125" style="15" customWidth="1"/>
    <col min="6402" max="6402" width="12.85546875" style="15" customWidth="1"/>
    <col min="6403" max="6407" width="34" style="15" customWidth="1"/>
    <col min="6408" max="6656" width="11.42578125" style="15"/>
    <col min="6657" max="6657" width="41.5703125" style="15" customWidth="1"/>
    <col min="6658" max="6658" width="12.85546875" style="15" customWidth="1"/>
    <col min="6659" max="6663" width="34" style="15" customWidth="1"/>
    <col min="6664" max="6912" width="11.42578125" style="15"/>
    <col min="6913" max="6913" width="41.5703125" style="15" customWidth="1"/>
    <col min="6914" max="6914" width="12.85546875" style="15" customWidth="1"/>
    <col min="6915" max="6919" width="34" style="15" customWidth="1"/>
    <col min="6920" max="7168" width="11.42578125" style="15"/>
    <col min="7169" max="7169" width="41.5703125" style="15" customWidth="1"/>
    <col min="7170" max="7170" width="12.85546875" style="15" customWidth="1"/>
    <col min="7171" max="7175" width="34" style="15" customWidth="1"/>
    <col min="7176" max="7424" width="11.42578125" style="15"/>
    <col min="7425" max="7425" width="41.5703125" style="15" customWidth="1"/>
    <col min="7426" max="7426" width="12.85546875" style="15" customWidth="1"/>
    <col min="7427" max="7431" width="34" style="15" customWidth="1"/>
    <col min="7432" max="7680" width="11.42578125" style="15"/>
    <col min="7681" max="7681" width="41.5703125" style="15" customWidth="1"/>
    <col min="7682" max="7682" width="12.85546875" style="15" customWidth="1"/>
    <col min="7683" max="7687" width="34" style="15" customWidth="1"/>
    <col min="7688" max="7936" width="11.42578125" style="15"/>
    <col min="7937" max="7937" width="41.5703125" style="15" customWidth="1"/>
    <col min="7938" max="7938" width="12.85546875" style="15" customWidth="1"/>
    <col min="7939" max="7943" width="34" style="15" customWidth="1"/>
    <col min="7944" max="8192" width="11.42578125" style="15"/>
    <col min="8193" max="8193" width="41.5703125" style="15" customWidth="1"/>
    <col min="8194" max="8194" width="12.85546875" style="15" customWidth="1"/>
    <col min="8195" max="8199" width="34" style="15" customWidth="1"/>
    <col min="8200" max="8448" width="11.42578125" style="15"/>
    <col min="8449" max="8449" width="41.5703125" style="15" customWidth="1"/>
    <col min="8450" max="8450" width="12.85546875" style="15" customWidth="1"/>
    <col min="8451" max="8455" width="34" style="15" customWidth="1"/>
    <col min="8456" max="8704" width="11.42578125" style="15"/>
    <col min="8705" max="8705" width="41.5703125" style="15" customWidth="1"/>
    <col min="8706" max="8706" width="12.85546875" style="15" customWidth="1"/>
    <col min="8707" max="8711" width="34" style="15" customWidth="1"/>
    <col min="8712" max="8960" width="11.42578125" style="15"/>
    <col min="8961" max="8961" width="41.5703125" style="15" customWidth="1"/>
    <col min="8962" max="8962" width="12.85546875" style="15" customWidth="1"/>
    <col min="8963" max="8967" width="34" style="15" customWidth="1"/>
    <col min="8968" max="9216" width="11.42578125" style="15"/>
    <col min="9217" max="9217" width="41.5703125" style="15" customWidth="1"/>
    <col min="9218" max="9218" width="12.85546875" style="15" customWidth="1"/>
    <col min="9219" max="9223" width="34" style="15" customWidth="1"/>
    <col min="9224" max="9472" width="11.42578125" style="15"/>
    <col min="9473" max="9473" width="41.5703125" style="15" customWidth="1"/>
    <col min="9474" max="9474" width="12.85546875" style="15" customWidth="1"/>
    <col min="9475" max="9479" width="34" style="15" customWidth="1"/>
    <col min="9480" max="9728" width="11.42578125" style="15"/>
    <col min="9729" max="9729" width="41.5703125" style="15" customWidth="1"/>
    <col min="9730" max="9730" width="12.85546875" style="15" customWidth="1"/>
    <col min="9731" max="9735" width="34" style="15" customWidth="1"/>
    <col min="9736" max="9984" width="11.42578125" style="15"/>
    <col min="9985" max="9985" width="41.5703125" style="15" customWidth="1"/>
    <col min="9986" max="9986" width="12.85546875" style="15" customWidth="1"/>
    <col min="9987" max="9991" width="34" style="15" customWidth="1"/>
    <col min="9992" max="10240" width="11.42578125" style="15"/>
    <col min="10241" max="10241" width="41.5703125" style="15" customWidth="1"/>
    <col min="10242" max="10242" width="12.85546875" style="15" customWidth="1"/>
    <col min="10243" max="10247" width="34" style="15" customWidth="1"/>
    <col min="10248" max="10496" width="11.42578125" style="15"/>
    <col min="10497" max="10497" width="41.5703125" style="15" customWidth="1"/>
    <col min="10498" max="10498" width="12.85546875" style="15" customWidth="1"/>
    <col min="10499" max="10503" width="34" style="15" customWidth="1"/>
    <col min="10504" max="10752" width="11.42578125" style="15"/>
    <col min="10753" max="10753" width="41.5703125" style="15" customWidth="1"/>
    <col min="10754" max="10754" width="12.85546875" style="15" customWidth="1"/>
    <col min="10755" max="10759" width="34" style="15" customWidth="1"/>
    <col min="10760" max="11008" width="11.42578125" style="15"/>
    <col min="11009" max="11009" width="41.5703125" style="15" customWidth="1"/>
    <col min="11010" max="11010" width="12.85546875" style="15" customWidth="1"/>
    <col min="11011" max="11015" width="34" style="15" customWidth="1"/>
    <col min="11016" max="11264" width="11.42578125" style="15"/>
    <col min="11265" max="11265" width="41.5703125" style="15" customWidth="1"/>
    <col min="11266" max="11266" width="12.85546875" style="15" customWidth="1"/>
    <col min="11267" max="11271" width="34" style="15" customWidth="1"/>
    <col min="11272" max="11520" width="11.42578125" style="15"/>
    <col min="11521" max="11521" width="41.5703125" style="15" customWidth="1"/>
    <col min="11522" max="11522" width="12.85546875" style="15" customWidth="1"/>
    <col min="11523" max="11527" width="34" style="15" customWidth="1"/>
    <col min="11528" max="11776" width="11.42578125" style="15"/>
    <col min="11777" max="11777" width="41.5703125" style="15" customWidth="1"/>
    <col min="11778" max="11778" width="12.85546875" style="15" customWidth="1"/>
    <col min="11779" max="11783" width="34" style="15" customWidth="1"/>
    <col min="11784" max="12032" width="11.42578125" style="15"/>
    <col min="12033" max="12033" width="41.5703125" style="15" customWidth="1"/>
    <col min="12034" max="12034" width="12.85546875" style="15" customWidth="1"/>
    <col min="12035" max="12039" width="34" style="15" customWidth="1"/>
    <col min="12040" max="12288" width="11.42578125" style="15"/>
    <col min="12289" max="12289" width="41.5703125" style="15" customWidth="1"/>
    <col min="12290" max="12290" width="12.85546875" style="15" customWidth="1"/>
    <col min="12291" max="12295" width="34" style="15" customWidth="1"/>
    <col min="12296" max="12544" width="11.42578125" style="15"/>
    <col min="12545" max="12545" width="41.5703125" style="15" customWidth="1"/>
    <col min="12546" max="12546" width="12.85546875" style="15" customWidth="1"/>
    <col min="12547" max="12551" width="34" style="15" customWidth="1"/>
    <col min="12552" max="12800" width="11.42578125" style="15"/>
    <col min="12801" max="12801" width="41.5703125" style="15" customWidth="1"/>
    <col min="12802" max="12802" width="12.85546875" style="15" customWidth="1"/>
    <col min="12803" max="12807" width="34" style="15" customWidth="1"/>
    <col min="12808" max="13056" width="11.42578125" style="15"/>
    <col min="13057" max="13057" width="41.5703125" style="15" customWidth="1"/>
    <col min="13058" max="13058" width="12.85546875" style="15" customWidth="1"/>
    <col min="13059" max="13063" width="34" style="15" customWidth="1"/>
    <col min="13064" max="13312" width="11.42578125" style="15"/>
    <col min="13313" max="13313" width="41.5703125" style="15" customWidth="1"/>
    <col min="13314" max="13314" width="12.85546875" style="15" customWidth="1"/>
    <col min="13315" max="13319" width="34" style="15" customWidth="1"/>
    <col min="13320" max="13568" width="11.42578125" style="15"/>
    <col min="13569" max="13569" width="41.5703125" style="15" customWidth="1"/>
    <col min="13570" max="13570" width="12.85546875" style="15" customWidth="1"/>
    <col min="13571" max="13575" width="34" style="15" customWidth="1"/>
    <col min="13576" max="13824" width="11.42578125" style="15"/>
    <col min="13825" max="13825" width="41.5703125" style="15" customWidth="1"/>
    <col min="13826" max="13826" width="12.85546875" style="15" customWidth="1"/>
    <col min="13827" max="13831" width="34" style="15" customWidth="1"/>
    <col min="13832" max="14080" width="11.42578125" style="15"/>
    <col min="14081" max="14081" width="41.5703125" style="15" customWidth="1"/>
    <col min="14082" max="14082" width="12.85546875" style="15" customWidth="1"/>
    <col min="14083" max="14087" width="34" style="15" customWidth="1"/>
    <col min="14088" max="14336" width="11.42578125" style="15"/>
    <col min="14337" max="14337" width="41.5703125" style="15" customWidth="1"/>
    <col min="14338" max="14338" width="12.85546875" style="15" customWidth="1"/>
    <col min="14339" max="14343" width="34" style="15" customWidth="1"/>
    <col min="14344" max="14592" width="11.42578125" style="15"/>
    <col min="14593" max="14593" width="41.5703125" style="15" customWidth="1"/>
    <col min="14594" max="14594" width="12.85546875" style="15" customWidth="1"/>
    <col min="14595" max="14599" width="34" style="15" customWidth="1"/>
    <col min="14600" max="14848" width="11.42578125" style="15"/>
    <col min="14849" max="14849" width="41.5703125" style="15" customWidth="1"/>
    <col min="14850" max="14850" width="12.85546875" style="15" customWidth="1"/>
    <col min="14851" max="14855" width="34" style="15" customWidth="1"/>
    <col min="14856" max="15104" width="11.42578125" style="15"/>
    <col min="15105" max="15105" width="41.5703125" style="15" customWidth="1"/>
    <col min="15106" max="15106" width="12.85546875" style="15" customWidth="1"/>
    <col min="15107" max="15111" width="34" style="15" customWidth="1"/>
    <col min="15112" max="15360" width="11.42578125" style="15"/>
    <col min="15361" max="15361" width="41.5703125" style="15" customWidth="1"/>
    <col min="15362" max="15362" width="12.85546875" style="15" customWidth="1"/>
    <col min="15363" max="15367" width="34" style="15" customWidth="1"/>
    <col min="15368" max="15616" width="11.42578125" style="15"/>
    <col min="15617" max="15617" width="41.5703125" style="15" customWidth="1"/>
    <col min="15618" max="15618" width="12.85546875" style="15" customWidth="1"/>
    <col min="15619" max="15623" width="34" style="15" customWidth="1"/>
    <col min="15624" max="15872" width="11.42578125" style="15"/>
    <col min="15873" max="15873" width="41.5703125" style="15" customWidth="1"/>
    <col min="15874" max="15874" width="12.85546875" style="15" customWidth="1"/>
    <col min="15875" max="15879" width="34" style="15" customWidth="1"/>
    <col min="15880" max="16128" width="11.42578125" style="15"/>
    <col min="16129" max="16129" width="41.5703125" style="15" customWidth="1"/>
    <col min="16130" max="16130" width="12.85546875" style="15" customWidth="1"/>
    <col min="16131" max="16135" width="34" style="15" customWidth="1"/>
    <col min="16136" max="16384" width="11.42578125" style="15"/>
  </cols>
  <sheetData>
    <row r="1" spans="1:27" x14ac:dyDescent="0.2">
      <c r="A1" s="10" t="str">
        <f ca="1">OFFSET($C1,0,$B$4-1)</f>
        <v>English</v>
      </c>
      <c r="B1" s="11"/>
      <c r="C1" s="12" t="s">
        <v>134</v>
      </c>
      <c r="D1" s="12" t="s">
        <v>143</v>
      </c>
      <c r="E1" s="13" t="s">
        <v>567</v>
      </c>
      <c r="F1" s="12" t="s">
        <v>566</v>
      </c>
      <c r="G1" s="14"/>
    </row>
    <row r="2" spans="1:27" x14ac:dyDescent="0.2">
      <c r="A2" s="16" t="s">
        <v>135</v>
      </c>
      <c r="B2" s="17"/>
      <c r="C2" s="18" t="s">
        <v>136</v>
      </c>
      <c r="D2" s="18" t="s">
        <v>137</v>
      </c>
      <c r="E2" s="19" t="s">
        <v>138</v>
      </c>
      <c r="F2" s="18" t="s">
        <v>139</v>
      </c>
      <c r="G2" s="20" t="s">
        <v>140</v>
      </c>
      <c r="Z2" s="3"/>
    </row>
    <row r="3" spans="1:27" x14ac:dyDescent="0.2">
      <c r="A3" s="16" t="s">
        <v>141</v>
      </c>
      <c r="B3" s="21"/>
      <c r="C3" s="22" t="s">
        <v>134</v>
      </c>
      <c r="D3" s="22" t="s">
        <v>143</v>
      </c>
      <c r="E3" s="23" t="s">
        <v>567</v>
      </c>
      <c r="F3" s="22" t="s">
        <v>566</v>
      </c>
      <c r="G3" s="24" t="s">
        <v>142</v>
      </c>
      <c r="Z3" s="3"/>
    </row>
    <row r="4" spans="1:27" ht="13.5" hidden="1" customHeight="1" x14ac:dyDescent="0.2">
      <c r="A4" s="25"/>
      <c r="B4" s="4">
        <v>3</v>
      </c>
      <c r="C4" s="26"/>
      <c r="D4" s="26"/>
      <c r="E4" s="27"/>
      <c r="F4" s="26"/>
      <c r="G4" s="28"/>
      <c r="Z4" s="5">
        <v>69763</v>
      </c>
      <c r="AA4" s="6"/>
    </row>
    <row r="5" spans="1:27" s="35" customFormat="1" ht="25.5" x14ac:dyDescent="0.25">
      <c r="A5" s="29" t="str">
        <f t="shared" ref="A5:A68" ca="1" si="0">OFFSET($C5,0,$B$4-1)</f>
        <v xml:space="preserve">P R O J E C T   M A N A G E M E N T
</v>
      </c>
      <c r="B5" s="30"/>
      <c r="C5" s="31" t="s">
        <v>565</v>
      </c>
      <c r="D5" s="31" t="s">
        <v>1351</v>
      </c>
      <c r="E5" s="31" t="s">
        <v>1181</v>
      </c>
      <c r="F5" s="31" t="s">
        <v>718</v>
      </c>
      <c r="G5" s="32" t="s">
        <v>568</v>
      </c>
      <c r="H5" s="33"/>
      <c r="I5" s="34"/>
      <c r="K5" s="34"/>
      <c r="Z5" s="7" t="e">
        <f ca="1">IF(AND(#REF!="© iManagement • s.imboden • www.2iManagement.ch",#REF!=
"© iManagement • s.imboden • www.2iManagement.ch",#REF!=
"© iManagement • s.imboden • www.2iManagement.ch",#REF!=
"© iManagement • s.imboden • www.2iManagement.ch",#REF!=
"© iManagement • s.imboden • www.2iManagement.ch",#REF!=
"© iManagement • s.imboden • www.2iManagement.ch",#REF!=
"© iManagement • s.imboden • www.2iManagement.ch",#REF!=
"© iManagement • s.imboden • www.2iManagement.ch",
TODAY()&lt;=Datum),
B4,5)</f>
        <v>#REF!</v>
      </c>
    </row>
    <row r="6" spans="1:27" x14ac:dyDescent="0.2">
      <c r="A6" s="36" t="str">
        <f t="shared" ca="1" si="0"/>
        <v>Initialisation</v>
      </c>
      <c r="B6" s="37"/>
      <c r="C6" s="38" t="s">
        <v>245</v>
      </c>
      <c r="D6" s="38" t="s">
        <v>152</v>
      </c>
      <c r="E6" s="39" t="s">
        <v>152</v>
      </c>
      <c r="F6" s="38" t="s">
        <v>755</v>
      </c>
      <c r="G6" s="40" t="s">
        <v>568</v>
      </c>
    </row>
    <row r="7" spans="1:27" x14ac:dyDescent="0.2">
      <c r="A7" s="41" t="str">
        <f t="shared" ca="1" si="0"/>
        <v>Planning</v>
      </c>
      <c r="B7" s="37"/>
      <c r="C7" s="42" t="s">
        <v>146</v>
      </c>
      <c r="D7" s="42" t="s">
        <v>153</v>
      </c>
      <c r="E7" s="43" t="s">
        <v>927</v>
      </c>
      <c r="F7" s="42" t="s">
        <v>756</v>
      </c>
      <c r="G7" s="44" t="s">
        <v>568</v>
      </c>
      <c r="Z7" s="8" t="s">
        <v>134</v>
      </c>
    </row>
    <row r="8" spans="1:27" x14ac:dyDescent="0.2">
      <c r="A8" s="41" t="str">
        <f t="shared" ca="1" si="0"/>
        <v>Concept</v>
      </c>
      <c r="B8" s="37"/>
      <c r="C8" s="42" t="s">
        <v>147</v>
      </c>
      <c r="D8" s="42" t="s">
        <v>154</v>
      </c>
      <c r="E8" s="43" t="s">
        <v>162</v>
      </c>
      <c r="F8" s="42" t="s">
        <v>830</v>
      </c>
      <c r="G8" s="44" t="s">
        <v>568</v>
      </c>
      <c r="Z8" s="8" t="s">
        <v>143</v>
      </c>
    </row>
    <row r="9" spans="1:27" x14ac:dyDescent="0.2">
      <c r="A9" s="41" t="str">
        <f t="shared" ca="1" si="0"/>
        <v>Implementation</v>
      </c>
      <c r="B9" s="37"/>
      <c r="C9" s="42" t="s">
        <v>148</v>
      </c>
      <c r="D9" s="42" t="s">
        <v>155</v>
      </c>
      <c r="E9" s="43" t="s">
        <v>928</v>
      </c>
      <c r="F9" s="42" t="s">
        <v>757</v>
      </c>
      <c r="G9" s="44" t="s">
        <v>568</v>
      </c>
      <c r="Z9" s="8" t="s">
        <v>567</v>
      </c>
    </row>
    <row r="10" spans="1:27" x14ac:dyDescent="0.2">
      <c r="A10" s="41" t="str">
        <f t="shared" ca="1" si="0"/>
        <v>Conclusion</v>
      </c>
      <c r="B10" s="37"/>
      <c r="C10" s="42" t="s">
        <v>149</v>
      </c>
      <c r="D10" s="42" t="s">
        <v>156</v>
      </c>
      <c r="E10" s="43" t="s">
        <v>929</v>
      </c>
      <c r="F10" s="42" t="s">
        <v>758</v>
      </c>
      <c r="G10" s="44" t="s">
        <v>568</v>
      </c>
      <c r="Z10" s="8" t="s">
        <v>566</v>
      </c>
    </row>
    <row r="11" spans="1:27" x14ac:dyDescent="0.2">
      <c r="A11" s="41" t="str">
        <f t="shared" ca="1" si="0"/>
        <v>Rough</v>
      </c>
      <c r="B11" s="37"/>
      <c r="C11" s="42" t="s">
        <v>150</v>
      </c>
      <c r="D11" s="42" t="s">
        <v>157</v>
      </c>
      <c r="E11" s="43" t="s">
        <v>930</v>
      </c>
      <c r="F11" s="42" t="s">
        <v>759</v>
      </c>
      <c r="G11" s="44" t="s">
        <v>568</v>
      </c>
    </row>
    <row r="12" spans="1:27" x14ac:dyDescent="0.2">
      <c r="A12" s="41" t="str">
        <f t="shared" ca="1" si="0"/>
        <v>Detail</v>
      </c>
      <c r="B12" s="37"/>
      <c r="C12" s="42" t="s">
        <v>151</v>
      </c>
      <c r="D12" s="42" t="s">
        <v>158</v>
      </c>
      <c r="E12" s="43" t="s">
        <v>151</v>
      </c>
      <c r="F12" s="42" t="s">
        <v>760</v>
      </c>
      <c r="G12" s="44" t="s">
        <v>568</v>
      </c>
    </row>
    <row r="13" spans="1:27" x14ac:dyDescent="0.2">
      <c r="A13" s="41" t="str">
        <f t="shared" ca="1" si="0"/>
        <v>Problem analysis</v>
      </c>
      <c r="B13" s="37"/>
      <c r="C13" s="42" t="s">
        <v>33</v>
      </c>
      <c r="D13" s="42" t="s">
        <v>87</v>
      </c>
      <c r="E13" s="43" t="s">
        <v>931</v>
      </c>
      <c r="F13" s="42" t="s">
        <v>761</v>
      </c>
      <c r="G13" s="44" t="s">
        <v>568</v>
      </c>
    </row>
    <row r="14" spans="1:27" x14ac:dyDescent="0.2">
      <c r="A14" s="41" t="str">
        <f t="shared" ca="1" si="0"/>
        <v>SWOT analysis</v>
      </c>
      <c r="B14" s="37"/>
      <c r="C14" s="42" t="s">
        <v>1273</v>
      </c>
      <c r="D14" s="42" t="s">
        <v>88</v>
      </c>
      <c r="E14" s="43" t="s">
        <v>932</v>
      </c>
      <c r="F14" s="42" t="s">
        <v>1256</v>
      </c>
      <c r="G14" s="44" t="s">
        <v>568</v>
      </c>
    </row>
    <row r="15" spans="1:27" x14ac:dyDescent="0.2">
      <c r="A15" s="41" t="str">
        <f t="shared" ca="1" si="0"/>
        <v>Budget</v>
      </c>
      <c r="B15" s="37"/>
      <c r="C15" s="42" t="s">
        <v>26</v>
      </c>
      <c r="D15" s="42" t="s">
        <v>26</v>
      </c>
      <c r="E15" s="43" t="s">
        <v>26</v>
      </c>
      <c r="F15" s="42" t="s">
        <v>26</v>
      </c>
      <c r="G15" s="44" t="s">
        <v>568</v>
      </c>
    </row>
    <row r="16" spans="1:27" x14ac:dyDescent="0.2">
      <c r="A16" s="41" t="str">
        <f t="shared" ca="1" si="0"/>
        <v>Project charter</v>
      </c>
      <c r="B16" s="37"/>
      <c r="C16" s="42" t="s">
        <v>69</v>
      </c>
      <c r="D16" s="42" t="s">
        <v>184</v>
      </c>
      <c r="E16" s="43" t="s">
        <v>933</v>
      </c>
      <c r="F16" s="42" t="s">
        <v>762</v>
      </c>
      <c r="G16" s="44" t="s">
        <v>568</v>
      </c>
    </row>
    <row r="17" spans="1:7" x14ac:dyDescent="0.2">
      <c r="A17" s="41" t="str">
        <f t="shared" ca="1" si="0"/>
        <v>Go/NoGo</v>
      </c>
      <c r="B17" s="37"/>
      <c r="C17" s="42" t="s">
        <v>36</v>
      </c>
      <c r="D17" s="42" t="s">
        <v>36</v>
      </c>
      <c r="E17" s="43" t="s">
        <v>36</v>
      </c>
      <c r="F17" s="42" t="s">
        <v>36</v>
      </c>
      <c r="G17" s="44" t="s">
        <v>568</v>
      </c>
    </row>
    <row r="18" spans="1:7" x14ac:dyDescent="0.2">
      <c r="A18" s="41" t="str">
        <f t="shared" ca="1" si="0"/>
        <v>Project team</v>
      </c>
      <c r="B18" s="37"/>
      <c r="C18" s="42" t="s">
        <v>35</v>
      </c>
      <c r="D18" s="42" t="s">
        <v>185</v>
      </c>
      <c r="E18" s="43" t="s">
        <v>934</v>
      </c>
      <c r="F18" s="42" t="s">
        <v>763</v>
      </c>
      <c r="G18" s="44" t="s">
        <v>568</v>
      </c>
    </row>
    <row r="19" spans="1:7" x14ac:dyDescent="0.2">
      <c r="A19" s="41" t="str">
        <f t="shared" ca="1" si="0"/>
        <v>Rough planning</v>
      </c>
      <c r="B19" s="37"/>
      <c r="C19" s="42" t="s">
        <v>34</v>
      </c>
      <c r="D19" s="42" t="s">
        <v>89</v>
      </c>
      <c r="E19" s="43" t="s">
        <v>935</v>
      </c>
      <c r="F19" s="42" t="s">
        <v>764</v>
      </c>
      <c r="G19" s="44" t="s">
        <v>568</v>
      </c>
    </row>
    <row r="20" spans="1:7" x14ac:dyDescent="0.2">
      <c r="A20" s="41" t="str">
        <f t="shared" ca="1" si="0"/>
        <v>Feasibility</v>
      </c>
      <c r="B20" s="37"/>
      <c r="C20" s="42" t="s">
        <v>1257</v>
      </c>
      <c r="D20" s="42" t="s">
        <v>1258</v>
      </c>
      <c r="E20" s="43" t="s">
        <v>1259</v>
      </c>
      <c r="F20" s="42" t="s">
        <v>1260</v>
      </c>
      <c r="G20" s="44" t="s">
        <v>568</v>
      </c>
    </row>
    <row r="21" spans="1:7" x14ac:dyDescent="0.2">
      <c r="A21" s="41" t="str">
        <f t="shared" ca="1" si="0"/>
        <v>Comunication</v>
      </c>
      <c r="B21" s="37"/>
      <c r="C21" s="42" t="s">
        <v>1336</v>
      </c>
      <c r="D21" s="42" t="s">
        <v>1337</v>
      </c>
      <c r="E21" s="43" t="s">
        <v>1338</v>
      </c>
      <c r="F21" s="42" t="s">
        <v>1261</v>
      </c>
      <c r="G21" s="44" t="s">
        <v>568</v>
      </c>
    </row>
    <row r="22" spans="1:7" x14ac:dyDescent="0.2">
      <c r="A22" s="41" t="str">
        <f t="shared" ca="1" si="0"/>
        <v>Define sub-projects</v>
      </c>
      <c r="B22" s="37"/>
      <c r="C22" s="42" t="s">
        <v>37</v>
      </c>
      <c r="D22" s="42" t="s">
        <v>90</v>
      </c>
      <c r="E22" s="43" t="s">
        <v>936</v>
      </c>
      <c r="F22" s="42" t="s">
        <v>765</v>
      </c>
      <c r="G22" s="44" t="s">
        <v>568</v>
      </c>
    </row>
    <row r="23" spans="1:7" x14ac:dyDescent="0.2">
      <c r="A23" s="41" t="str">
        <f t="shared" ca="1" si="0"/>
        <v>Determine responsibilities</v>
      </c>
      <c r="B23" s="37"/>
      <c r="C23" s="42" t="s">
        <v>38</v>
      </c>
      <c r="D23" s="42" t="s">
        <v>186</v>
      </c>
      <c r="E23" s="43" t="s">
        <v>937</v>
      </c>
      <c r="F23" s="42" t="s">
        <v>766</v>
      </c>
      <c r="G23" s="44" t="s">
        <v>568</v>
      </c>
    </row>
    <row r="24" spans="1:7" x14ac:dyDescent="0.2">
      <c r="A24" s="41" t="str">
        <f t="shared" ca="1" si="0"/>
        <v>Determine interfaces</v>
      </c>
      <c r="B24" s="37"/>
      <c r="C24" s="42" t="s">
        <v>39</v>
      </c>
      <c r="D24" s="42" t="s">
        <v>91</v>
      </c>
      <c r="E24" s="43" t="s">
        <v>938</v>
      </c>
      <c r="F24" s="42" t="s">
        <v>767</v>
      </c>
      <c r="G24" s="44" t="s">
        <v>568</v>
      </c>
    </row>
    <row r="25" spans="1:7" x14ac:dyDescent="0.2">
      <c r="A25" s="41" t="str">
        <f t="shared" ca="1" si="0"/>
        <v>Determine working packages</v>
      </c>
      <c r="B25" s="37"/>
      <c r="C25" s="42" t="s">
        <v>40</v>
      </c>
      <c r="D25" s="42" t="s">
        <v>92</v>
      </c>
      <c r="E25" s="43" t="s">
        <v>939</v>
      </c>
      <c r="F25" s="42" t="s">
        <v>768</v>
      </c>
      <c r="G25" s="44" t="s">
        <v>568</v>
      </c>
    </row>
    <row r="26" spans="1:7" x14ac:dyDescent="0.2">
      <c r="A26" s="41" t="str">
        <f t="shared" ca="1" si="0"/>
        <v>Risks</v>
      </c>
      <c r="B26" s="37"/>
      <c r="C26" s="42" t="s">
        <v>1271</v>
      </c>
      <c r="D26" s="42" t="s">
        <v>1269</v>
      </c>
      <c r="E26" s="43" t="s">
        <v>1272</v>
      </c>
      <c r="F26" s="42" t="s">
        <v>1270</v>
      </c>
      <c r="G26" s="44" t="s">
        <v>568</v>
      </c>
    </row>
    <row r="27" spans="1:7" x14ac:dyDescent="0.2">
      <c r="A27" s="41" t="str">
        <f t="shared" ca="1" si="0"/>
        <v>Detailed planning</v>
      </c>
      <c r="B27" s="37"/>
      <c r="C27" s="42" t="s">
        <v>22</v>
      </c>
      <c r="D27" s="42" t="s">
        <v>109</v>
      </c>
      <c r="E27" s="43" t="s">
        <v>940</v>
      </c>
      <c r="F27" s="42" t="s">
        <v>769</v>
      </c>
      <c r="G27" s="44" t="s">
        <v>568</v>
      </c>
    </row>
    <row r="28" spans="1:7" x14ac:dyDescent="0.2">
      <c r="A28" s="41" t="str">
        <f t="shared" ca="1" si="0"/>
        <v>Go/NoGo</v>
      </c>
      <c r="B28" s="37"/>
      <c r="C28" s="42" t="s">
        <v>36</v>
      </c>
      <c r="D28" s="42" t="s">
        <v>36</v>
      </c>
      <c r="E28" s="43" t="s">
        <v>36</v>
      </c>
      <c r="F28" s="42" t="s">
        <v>36</v>
      </c>
      <c r="G28" s="44" t="s">
        <v>568</v>
      </c>
    </row>
    <row r="29" spans="1:7" x14ac:dyDescent="0.2">
      <c r="A29" s="41" t="str">
        <f t="shared" ca="1" si="0"/>
        <v>Rough concept</v>
      </c>
      <c r="B29" s="37"/>
      <c r="C29" s="42" t="s">
        <v>70</v>
      </c>
      <c r="D29" s="42" t="s">
        <v>93</v>
      </c>
      <c r="E29" s="43" t="s">
        <v>941</v>
      </c>
      <c r="F29" s="42" t="s">
        <v>770</v>
      </c>
      <c r="G29" s="44" t="s">
        <v>568</v>
      </c>
    </row>
    <row r="30" spans="1:7" x14ac:dyDescent="0.2">
      <c r="A30" s="41" t="str">
        <f t="shared" ca="1" si="0"/>
        <v>Go/NoGo rough concept</v>
      </c>
      <c r="B30" s="37"/>
      <c r="C30" s="42" t="s">
        <v>49</v>
      </c>
      <c r="D30" s="42" t="s">
        <v>225</v>
      </c>
      <c r="E30" s="43" t="s">
        <v>942</v>
      </c>
      <c r="F30" s="42" t="s">
        <v>771</v>
      </c>
      <c r="G30" s="44" t="s">
        <v>568</v>
      </c>
    </row>
    <row r="31" spans="1:7" x14ac:dyDescent="0.2">
      <c r="A31" s="41" t="str">
        <f t="shared" ca="1" si="0"/>
        <v>Detailed concept</v>
      </c>
      <c r="B31" s="37"/>
      <c r="C31" s="42" t="s">
        <v>71</v>
      </c>
      <c r="D31" s="42" t="s">
        <v>94</v>
      </c>
      <c r="E31" s="43" t="s">
        <v>943</v>
      </c>
      <c r="F31" s="42" t="s">
        <v>772</v>
      </c>
      <c r="G31" s="44" t="s">
        <v>568</v>
      </c>
    </row>
    <row r="32" spans="1:7" x14ac:dyDescent="0.2">
      <c r="A32" s="41" t="str">
        <f t="shared" ca="1" si="0"/>
        <v>Go/NoGo</v>
      </c>
      <c r="B32" s="37"/>
      <c r="C32" s="42" t="s">
        <v>36</v>
      </c>
      <c r="D32" s="42" t="s">
        <v>36</v>
      </c>
      <c r="E32" s="43" t="s">
        <v>36</v>
      </c>
      <c r="F32" s="42" t="s">
        <v>36</v>
      </c>
      <c r="G32" s="44" t="s">
        <v>568</v>
      </c>
    </row>
    <row r="33" spans="1:7" x14ac:dyDescent="0.2">
      <c r="A33" s="41" t="str">
        <f t="shared" ca="1" si="0"/>
        <v>Implement detailed concept</v>
      </c>
      <c r="B33" s="37"/>
      <c r="C33" s="42" t="s">
        <v>41</v>
      </c>
      <c r="D33" s="42" t="s">
        <v>641</v>
      </c>
      <c r="E33" s="43" t="s">
        <v>944</v>
      </c>
      <c r="F33" s="42" t="s">
        <v>773</v>
      </c>
      <c r="G33" s="44" t="s">
        <v>568</v>
      </c>
    </row>
    <row r="34" spans="1:7" x14ac:dyDescent="0.2">
      <c r="A34" s="41" t="str">
        <f t="shared" ca="1" si="0"/>
        <v>Project monitoring</v>
      </c>
      <c r="B34" s="37"/>
      <c r="C34" s="42" t="s">
        <v>42</v>
      </c>
      <c r="D34" s="42" t="s">
        <v>187</v>
      </c>
      <c r="E34" s="43" t="s">
        <v>945</v>
      </c>
      <c r="F34" s="42" t="s">
        <v>774</v>
      </c>
      <c r="G34" s="44" t="s">
        <v>568</v>
      </c>
    </row>
    <row r="35" spans="1:7" x14ac:dyDescent="0.2">
      <c r="A35" s="41" t="str">
        <f t="shared" ca="1" si="0"/>
        <v>Ensure partial results</v>
      </c>
      <c r="B35" s="37"/>
      <c r="C35" s="42" t="s">
        <v>48</v>
      </c>
      <c r="D35" s="42" t="s">
        <v>95</v>
      </c>
      <c r="E35" s="43" t="s">
        <v>946</v>
      </c>
      <c r="F35" s="42" t="s">
        <v>775</v>
      </c>
      <c r="G35" s="44" t="s">
        <v>568</v>
      </c>
    </row>
    <row r="36" spans="1:7" x14ac:dyDescent="0.2">
      <c r="A36" s="41" t="str">
        <f t="shared" ca="1" si="0"/>
        <v>Update planning activities</v>
      </c>
      <c r="B36" s="37"/>
      <c r="C36" s="42" t="s">
        <v>43</v>
      </c>
      <c r="D36" s="42" t="s">
        <v>96</v>
      </c>
      <c r="E36" s="43" t="s">
        <v>947</v>
      </c>
      <c r="F36" s="42" t="s">
        <v>776</v>
      </c>
      <c r="G36" s="44" t="s">
        <v>568</v>
      </c>
    </row>
    <row r="37" spans="1:7" x14ac:dyDescent="0.2">
      <c r="A37" s="41" t="str">
        <f t="shared" ca="1" si="0"/>
        <v>Inform client</v>
      </c>
      <c r="B37" s="37"/>
      <c r="C37" s="42" t="s">
        <v>44</v>
      </c>
      <c r="D37" s="42" t="s">
        <v>97</v>
      </c>
      <c r="E37" s="43" t="s">
        <v>948</v>
      </c>
      <c r="F37" s="42" t="s">
        <v>777</v>
      </c>
      <c r="G37" s="44" t="s">
        <v>568</v>
      </c>
    </row>
    <row r="38" spans="1:7" x14ac:dyDescent="0.2">
      <c r="A38" s="41" t="str">
        <f t="shared" ca="1" si="0"/>
        <v>Project status</v>
      </c>
      <c r="B38" s="37"/>
      <c r="C38" s="42" t="s">
        <v>201</v>
      </c>
      <c r="D38" s="42" t="s">
        <v>202</v>
      </c>
      <c r="E38" s="43" t="s">
        <v>949</v>
      </c>
      <c r="F38" s="42" t="s">
        <v>778</v>
      </c>
      <c r="G38" s="44" t="s">
        <v>568</v>
      </c>
    </row>
    <row r="39" spans="1:7" x14ac:dyDescent="0.2">
      <c r="A39" s="41" t="str">
        <f t="shared" ca="1" si="0"/>
        <v>Final report</v>
      </c>
      <c r="B39" s="37"/>
      <c r="C39" s="42" t="s">
        <v>45</v>
      </c>
      <c r="D39" s="42" t="s">
        <v>99</v>
      </c>
      <c r="E39" s="43" t="s">
        <v>950</v>
      </c>
      <c r="F39" s="42" t="s">
        <v>779</v>
      </c>
      <c r="G39" s="44" t="s">
        <v>568</v>
      </c>
    </row>
    <row r="40" spans="1:7" x14ac:dyDescent="0.2">
      <c r="A40" s="41" t="str">
        <f t="shared" ca="1" si="0"/>
        <v>Project termination</v>
      </c>
      <c r="B40" s="37"/>
      <c r="C40" s="42" t="s">
        <v>46</v>
      </c>
      <c r="D40" s="42" t="s">
        <v>188</v>
      </c>
      <c r="E40" s="43" t="s">
        <v>951</v>
      </c>
      <c r="F40" s="42" t="s">
        <v>780</v>
      </c>
      <c r="G40" s="44" t="s">
        <v>568</v>
      </c>
    </row>
    <row r="41" spans="1:7" x14ac:dyDescent="0.2">
      <c r="A41" s="41" t="str">
        <f t="shared" ca="1" si="0"/>
        <v>Ensure results</v>
      </c>
      <c r="B41" s="37"/>
      <c r="C41" s="42" t="s">
        <v>47</v>
      </c>
      <c r="D41" s="42" t="s">
        <v>98</v>
      </c>
      <c r="E41" s="43" t="s">
        <v>952</v>
      </c>
      <c r="F41" s="42" t="s">
        <v>781</v>
      </c>
      <c r="G41" s="44" t="s">
        <v>568</v>
      </c>
    </row>
    <row r="42" spans="1:7" x14ac:dyDescent="0.2">
      <c r="A42" s="41" t="str">
        <f t="shared" ca="1" si="0"/>
        <v>Charter</v>
      </c>
      <c r="B42" s="37"/>
      <c r="C42" s="42" t="s">
        <v>159</v>
      </c>
      <c r="D42" s="42" t="s">
        <v>161</v>
      </c>
      <c r="E42" s="43" t="s">
        <v>1221</v>
      </c>
      <c r="F42" s="42" t="s">
        <v>782</v>
      </c>
      <c r="G42" s="44" t="s">
        <v>568</v>
      </c>
    </row>
    <row r="43" spans="1:7" x14ac:dyDescent="0.2">
      <c r="A43" s="41" t="str">
        <f t="shared" ca="1" si="0"/>
        <v>Concept</v>
      </c>
      <c r="B43" s="37"/>
      <c r="C43" s="42" t="s">
        <v>147</v>
      </c>
      <c r="D43" s="42" t="s">
        <v>162</v>
      </c>
      <c r="E43" s="43" t="s">
        <v>162</v>
      </c>
      <c r="F43" s="42" t="s">
        <v>783</v>
      </c>
      <c r="G43" s="44" t="s">
        <v>568</v>
      </c>
    </row>
    <row r="44" spans="1:7" x14ac:dyDescent="0.2">
      <c r="A44" s="41" t="str">
        <f t="shared" ca="1" si="0"/>
        <v>Status</v>
      </c>
      <c r="B44" s="37"/>
      <c r="C44" s="42" t="s">
        <v>1</v>
      </c>
      <c r="D44" s="42" t="s">
        <v>163</v>
      </c>
      <c r="E44" s="43" t="s">
        <v>537</v>
      </c>
      <c r="F44" s="42" t="s">
        <v>784</v>
      </c>
      <c r="G44" s="44" t="s">
        <v>568</v>
      </c>
    </row>
    <row r="45" spans="1:7" x14ac:dyDescent="0.2">
      <c r="A45" s="41" t="str">
        <f t="shared" ca="1" si="0"/>
        <v>Final report</v>
      </c>
      <c r="B45" s="37"/>
      <c r="C45" s="42" t="s">
        <v>160</v>
      </c>
      <c r="D45" s="42" t="s">
        <v>99</v>
      </c>
      <c r="E45" s="43" t="s">
        <v>950</v>
      </c>
      <c r="F45" s="42" t="s">
        <v>779</v>
      </c>
      <c r="G45" s="44" t="s">
        <v>568</v>
      </c>
    </row>
    <row r="46" spans="1:7" x14ac:dyDescent="0.2">
      <c r="A46" s="45" t="str">
        <f t="shared" ca="1" si="0"/>
        <v>Gantt</v>
      </c>
      <c r="B46" s="37"/>
      <c r="C46" s="46" t="s">
        <v>1265</v>
      </c>
      <c r="D46" s="46" t="s">
        <v>1265</v>
      </c>
      <c r="E46" s="46" t="s">
        <v>1265</v>
      </c>
      <c r="F46" s="46" t="s">
        <v>1265</v>
      </c>
      <c r="G46" s="47"/>
    </row>
    <row r="47" spans="1:7" x14ac:dyDescent="0.2">
      <c r="A47" s="45" t="str">
        <f t="shared" ca="1" si="0"/>
        <v>Your logo:</v>
      </c>
      <c r="B47" s="37"/>
      <c r="C47" s="46" t="s">
        <v>1594</v>
      </c>
      <c r="D47" s="46" t="s">
        <v>1595</v>
      </c>
      <c r="E47" s="46" t="s">
        <v>1596</v>
      </c>
      <c r="F47" s="46" t="s">
        <v>1597</v>
      </c>
      <c r="G47" s="47"/>
    </row>
    <row r="48" spans="1:7" x14ac:dyDescent="0.2">
      <c r="A48" s="41" t="str">
        <f t="shared" ca="1" si="0"/>
        <v>External res.</v>
      </c>
      <c r="B48" s="37"/>
      <c r="C48" s="42" t="s">
        <v>1767</v>
      </c>
      <c r="D48" s="42" t="s">
        <v>1768</v>
      </c>
      <c r="E48" s="43" t="s">
        <v>1769</v>
      </c>
      <c r="F48" s="42" t="s">
        <v>1797</v>
      </c>
      <c r="G48" s="65"/>
    </row>
    <row r="49" spans="1:26" x14ac:dyDescent="0.2">
      <c r="A49" s="36" t="str">
        <f t="shared" ca="1" si="0"/>
        <v>Internal res.</v>
      </c>
      <c r="B49" s="37"/>
      <c r="C49" s="38" t="s">
        <v>1770</v>
      </c>
      <c r="D49" s="38" t="s">
        <v>1771</v>
      </c>
      <c r="E49" s="39" t="s">
        <v>1772</v>
      </c>
      <c r="F49" s="38" t="s">
        <v>1773</v>
      </c>
      <c r="G49" s="65"/>
    </row>
    <row r="50" spans="1:26" s="54" customFormat="1" x14ac:dyDescent="0.2">
      <c r="A50" s="48" t="str">
        <f t="shared" ca="1" si="0"/>
        <v>P R O J E C T   C H A R T E R</v>
      </c>
      <c r="B50" s="49"/>
      <c r="C50" s="31" t="s">
        <v>490</v>
      </c>
      <c r="D50" s="31" t="s">
        <v>491</v>
      </c>
      <c r="E50" s="50" t="s">
        <v>953</v>
      </c>
      <c r="F50" s="31" t="s">
        <v>717</v>
      </c>
      <c r="G50" s="51" t="s">
        <v>568</v>
      </c>
      <c r="H50" s="52"/>
      <c r="I50" s="53"/>
      <c r="K50" s="53"/>
      <c r="Z50" s="9"/>
    </row>
    <row r="51" spans="1:26" x14ac:dyDescent="0.2">
      <c r="A51" s="36" t="str">
        <f t="shared" ca="1" si="0"/>
        <v>Project number:</v>
      </c>
      <c r="B51" s="37"/>
      <c r="C51" s="38" t="s">
        <v>2</v>
      </c>
      <c r="D51" s="38" t="s">
        <v>713</v>
      </c>
      <c r="E51" s="39" t="s">
        <v>954</v>
      </c>
      <c r="F51" s="38" t="s">
        <v>785</v>
      </c>
      <c r="G51" s="40" t="s">
        <v>568</v>
      </c>
    </row>
    <row r="52" spans="1:26" x14ac:dyDescent="0.2">
      <c r="A52" s="41" t="str">
        <f t="shared" ca="1" si="0"/>
        <v>Start:</v>
      </c>
      <c r="B52" s="37"/>
      <c r="C52" s="42" t="s">
        <v>178</v>
      </c>
      <c r="D52" s="42" t="s">
        <v>179</v>
      </c>
      <c r="E52" s="43" t="s">
        <v>955</v>
      </c>
      <c r="F52" s="42" t="s">
        <v>786</v>
      </c>
      <c r="G52" s="44" t="s">
        <v>568</v>
      </c>
    </row>
    <row r="53" spans="1:26" x14ac:dyDescent="0.2">
      <c r="A53" s="41" t="str">
        <f t="shared" ca="1" si="0"/>
        <v>Finish:</v>
      </c>
      <c r="B53" s="37"/>
      <c r="C53" s="42" t="s">
        <v>3</v>
      </c>
      <c r="D53" s="42" t="s">
        <v>72</v>
      </c>
      <c r="E53" s="43" t="s">
        <v>956</v>
      </c>
      <c r="F53" s="42" t="s">
        <v>787</v>
      </c>
      <c r="G53" s="44" t="s">
        <v>568</v>
      </c>
    </row>
    <row r="54" spans="1:26" x14ac:dyDescent="0.2">
      <c r="A54" s="41" t="str">
        <f t="shared" ca="1" si="0"/>
        <v>Project title:</v>
      </c>
      <c r="B54" s="37"/>
      <c r="C54" s="42" t="s">
        <v>4</v>
      </c>
      <c r="D54" s="42" t="s">
        <v>1182</v>
      </c>
      <c r="E54" s="43" t="s">
        <v>957</v>
      </c>
      <c r="F54" s="42" t="s">
        <v>788</v>
      </c>
      <c r="G54" s="44" t="s">
        <v>568</v>
      </c>
    </row>
    <row r="55" spans="1:26" x14ac:dyDescent="0.2">
      <c r="A55" s="41" t="str">
        <f t="shared" ca="1" si="0"/>
        <v>Client:</v>
      </c>
      <c r="B55" s="37"/>
      <c r="C55" s="42" t="s">
        <v>5</v>
      </c>
      <c r="D55" s="42" t="s">
        <v>73</v>
      </c>
      <c r="E55" s="43" t="s">
        <v>958</v>
      </c>
      <c r="F55" s="42" t="s">
        <v>789</v>
      </c>
      <c r="G55" s="44" t="s">
        <v>568</v>
      </c>
    </row>
    <row r="56" spans="1:26" x14ac:dyDescent="0.2">
      <c r="A56" s="41" t="str">
        <f t="shared" ca="1" si="0"/>
        <v>Project manager:</v>
      </c>
      <c r="B56" s="37"/>
      <c r="C56" s="42" t="s">
        <v>204</v>
      </c>
      <c r="D56" s="42" t="s">
        <v>189</v>
      </c>
      <c r="E56" s="43" t="s">
        <v>959</v>
      </c>
      <c r="F56" s="42" t="s">
        <v>790</v>
      </c>
      <c r="G56" s="44" t="s">
        <v>568</v>
      </c>
    </row>
    <row r="57" spans="1:26" x14ac:dyDescent="0.2">
      <c r="A57" s="41" t="str">
        <f t="shared" ca="1" si="0"/>
        <v>Department:</v>
      </c>
      <c r="B57" s="37"/>
      <c r="C57" s="42" t="s">
        <v>6</v>
      </c>
      <c r="D57" s="42" t="s">
        <v>190</v>
      </c>
      <c r="E57" s="43" t="s">
        <v>960</v>
      </c>
      <c r="F57" s="42" t="s">
        <v>791</v>
      </c>
      <c r="G57" s="44" t="s">
        <v>568</v>
      </c>
    </row>
    <row r="58" spans="1:26" x14ac:dyDescent="0.2">
      <c r="A58" s="41" t="str">
        <f t="shared" ca="1" si="0"/>
        <v>Modified on:</v>
      </c>
      <c r="B58" s="37"/>
      <c r="C58" s="42" t="s">
        <v>7</v>
      </c>
      <c r="D58" s="42" t="s">
        <v>191</v>
      </c>
      <c r="E58" s="43" t="s">
        <v>961</v>
      </c>
      <c r="F58" s="42" t="s">
        <v>792</v>
      </c>
      <c r="G58" s="44" t="s">
        <v>568</v>
      </c>
    </row>
    <row r="59" spans="1:26" x14ac:dyDescent="0.2">
      <c r="A59" s="41" t="str">
        <f t="shared" ca="1" si="0"/>
        <v>Deputy:</v>
      </c>
      <c r="B59" s="37"/>
      <c r="C59" s="42" t="s">
        <v>8</v>
      </c>
      <c r="D59" s="42" t="s">
        <v>1183</v>
      </c>
      <c r="E59" s="43" t="s">
        <v>962</v>
      </c>
      <c r="F59" s="42" t="s">
        <v>793</v>
      </c>
      <c r="G59" s="44" t="s">
        <v>568</v>
      </c>
    </row>
    <row r="60" spans="1:26" x14ac:dyDescent="0.2">
      <c r="A60" s="41" t="str">
        <f t="shared" ca="1" si="0"/>
        <v>Strategic goal:</v>
      </c>
      <c r="B60" s="37"/>
      <c r="C60" s="42" t="s">
        <v>9</v>
      </c>
      <c r="D60" s="42" t="s">
        <v>74</v>
      </c>
      <c r="E60" s="43" t="s">
        <v>963</v>
      </c>
      <c r="F60" s="42" t="s">
        <v>794</v>
      </c>
      <c r="G60" s="44" t="s">
        <v>568</v>
      </c>
    </row>
    <row r="61" spans="1:26" x14ac:dyDescent="0.2">
      <c r="A61" s="41" t="str">
        <f t="shared" ca="1" si="0"/>
        <v>Problem / Short description /</v>
      </c>
      <c r="B61" s="37"/>
      <c r="C61" s="42" t="s">
        <v>1323</v>
      </c>
      <c r="D61" s="42" t="s">
        <v>1324</v>
      </c>
      <c r="E61" s="42" t="s">
        <v>1325</v>
      </c>
      <c r="F61" s="55" t="s">
        <v>1326</v>
      </c>
      <c r="G61" s="44" t="s">
        <v>568</v>
      </c>
    </row>
    <row r="62" spans="1:26" ht="38.25" x14ac:dyDescent="0.2">
      <c r="A62" s="41" t="str">
        <f t="shared" ca="1" si="0"/>
        <v>Project goals (SMART = specific, measurable, attainable, relevant, time-bound)</v>
      </c>
      <c r="B62" s="37"/>
      <c r="C62" s="42" t="s">
        <v>78</v>
      </c>
      <c r="D62" s="42" t="s">
        <v>1983</v>
      </c>
      <c r="E62" s="43" t="s">
        <v>964</v>
      </c>
      <c r="F62" s="42" t="s">
        <v>795</v>
      </c>
      <c r="G62" s="44" t="s">
        <v>568</v>
      </c>
    </row>
    <row r="63" spans="1:26" x14ac:dyDescent="0.2">
      <c r="A63" s="41" t="str">
        <f t="shared" ca="1" si="0"/>
        <v>Indicators</v>
      </c>
      <c r="B63" s="57"/>
      <c r="C63" s="101" t="s">
        <v>1439</v>
      </c>
      <c r="D63" s="101" t="s">
        <v>1440</v>
      </c>
      <c r="E63" s="13" t="s">
        <v>1441</v>
      </c>
      <c r="F63" s="101" t="s">
        <v>1561</v>
      </c>
      <c r="G63" s="58"/>
    </row>
    <row r="64" spans="1:26" x14ac:dyDescent="0.2">
      <c r="A64" s="41" t="str">
        <f t="shared" ca="1" si="0"/>
        <v>Deliverables (outcomes)</v>
      </c>
      <c r="B64" s="37"/>
      <c r="C64" s="42" t="s">
        <v>1966</v>
      </c>
      <c r="D64" s="42" t="s">
        <v>1967</v>
      </c>
      <c r="E64" s="43" t="s">
        <v>1968</v>
      </c>
      <c r="F64" s="42" t="s">
        <v>1969</v>
      </c>
      <c r="G64" s="44" t="s">
        <v>568</v>
      </c>
    </row>
    <row r="65" spans="1:7" x14ac:dyDescent="0.2">
      <c r="A65" s="41" t="str">
        <f t="shared" ca="1" si="0"/>
        <v>Budget / Resources / Persons</v>
      </c>
      <c r="B65" s="37"/>
      <c r="C65" s="42" t="s">
        <v>10</v>
      </c>
      <c r="D65" s="42" t="s">
        <v>75</v>
      </c>
      <c r="E65" s="43" t="s">
        <v>965</v>
      </c>
      <c r="F65" s="42" t="s">
        <v>796</v>
      </c>
      <c r="G65" s="44" t="s">
        <v>568</v>
      </c>
    </row>
    <row r="66" spans="1:7" x14ac:dyDescent="0.2">
      <c r="A66" s="41" t="str">
        <f t="shared" ca="1" si="0"/>
        <v>Internal resources</v>
      </c>
      <c r="B66" s="37"/>
      <c r="C66" s="42" t="s">
        <v>1752</v>
      </c>
      <c r="D66" s="42" t="s">
        <v>1751</v>
      </c>
      <c r="E66" s="43" t="s">
        <v>1753</v>
      </c>
      <c r="F66" s="42" t="s">
        <v>1755</v>
      </c>
      <c r="G66" s="44" t="s">
        <v>568</v>
      </c>
    </row>
    <row r="67" spans="1:7" x14ac:dyDescent="0.2">
      <c r="A67" s="41" t="str">
        <f t="shared" ca="1" si="0"/>
        <v>Personnel costs</v>
      </c>
      <c r="B67" s="37"/>
      <c r="C67" s="42" t="s">
        <v>79</v>
      </c>
      <c r="D67" s="42" t="s">
        <v>192</v>
      </c>
      <c r="E67" s="43" t="s">
        <v>966</v>
      </c>
      <c r="F67" s="42" t="s">
        <v>797</v>
      </c>
      <c r="G67" s="44" t="s">
        <v>568</v>
      </c>
    </row>
    <row r="68" spans="1:7" x14ac:dyDescent="0.2">
      <c r="A68" s="41" t="str">
        <f t="shared" ca="1" si="0"/>
        <v>Compare detail project team</v>
      </c>
      <c r="B68" s="37"/>
      <c r="C68" s="42" t="s">
        <v>57</v>
      </c>
      <c r="D68" s="42" t="s">
        <v>80</v>
      </c>
      <c r="E68" s="43" t="s">
        <v>967</v>
      </c>
      <c r="F68" s="42" t="s">
        <v>798</v>
      </c>
      <c r="G68" s="44" t="s">
        <v>568</v>
      </c>
    </row>
    <row r="69" spans="1:7" x14ac:dyDescent="0.2">
      <c r="A69" s="41" t="str">
        <f t="shared" ref="A69:A132" ca="1" si="1">OFFSET($C69,0,$B$4-1)</f>
        <v>Diverse 1:</v>
      </c>
      <c r="B69" s="37"/>
      <c r="C69" s="42" t="s">
        <v>11</v>
      </c>
      <c r="D69" s="42" t="s">
        <v>81</v>
      </c>
      <c r="E69" s="43" t="s">
        <v>968</v>
      </c>
      <c r="F69" s="42" t="s">
        <v>799</v>
      </c>
      <c r="G69" s="44" t="s">
        <v>568</v>
      </c>
    </row>
    <row r="70" spans="1:7" x14ac:dyDescent="0.2">
      <c r="A70" s="41" t="str">
        <f t="shared" ca="1" si="1"/>
        <v>Compare project budget (internal)</v>
      </c>
      <c r="B70" s="37"/>
      <c r="C70" s="42" t="s">
        <v>58</v>
      </c>
      <c r="D70" s="42" t="s">
        <v>82</v>
      </c>
      <c r="E70" s="43" t="s">
        <v>969</v>
      </c>
      <c r="F70" s="42" t="s">
        <v>800</v>
      </c>
      <c r="G70" s="44" t="s">
        <v>568</v>
      </c>
    </row>
    <row r="71" spans="1:7" x14ac:dyDescent="0.2">
      <c r="A71" s="41" t="str">
        <f t="shared" ca="1" si="1"/>
        <v>Diverse 2:</v>
      </c>
      <c r="B71" s="37"/>
      <c r="C71" s="42" t="s">
        <v>12</v>
      </c>
      <c r="D71" s="42" t="s">
        <v>1184</v>
      </c>
      <c r="E71" s="43" t="s">
        <v>970</v>
      </c>
      <c r="F71" s="42" t="s">
        <v>801</v>
      </c>
      <c r="G71" s="44" t="s">
        <v>568</v>
      </c>
    </row>
    <row r="72" spans="1:7" x14ac:dyDescent="0.2">
      <c r="A72" s="41" t="str">
        <f t="shared" ca="1" si="1"/>
        <v>External resources</v>
      </c>
      <c r="B72" s="37"/>
      <c r="C72" s="42" t="s">
        <v>1758</v>
      </c>
      <c r="D72" s="42" t="s">
        <v>1757</v>
      </c>
      <c r="E72" s="43" t="s">
        <v>1756</v>
      </c>
      <c r="F72" s="42" t="s">
        <v>1754</v>
      </c>
      <c r="G72" s="44" t="s">
        <v>568</v>
      </c>
    </row>
    <row r="73" spans="1:7" x14ac:dyDescent="0.2">
      <c r="A73" s="41" t="str">
        <f t="shared" ca="1" si="1"/>
        <v>Diverse 1:</v>
      </c>
      <c r="B73" s="37"/>
      <c r="C73" s="42" t="s">
        <v>11</v>
      </c>
      <c r="D73" s="42" t="s">
        <v>81</v>
      </c>
      <c r="E73" s="43" t="s">
        <v>968</v>
      </c>
      <c r="F73" s="42" t="s">
        <v>799</v>
      </c>
      <c r="G73" s="44" t="s">
        <v>568</v>
      </c>
    </row>
    <row r="74" spans="1:7" x14ac:dyDescent="0.2">
      <c r="A74" s="41" t="str">
        <f t="shared" ca="1" si="1"/>
        <v>Compare detail project budget (external)</v>
      </c>
      <c r="B74" s="37"/>
      <c r="C74" s="42" t="s">
        <v>59</v>
      </c>
      <c r="D74" s="42" t="s">
        <v>83</v>
      </c>
      <c r="E74" s="43" t="s">
        <v>971</v>
      </c>
      <c r="F74" s="42" t="s">
        <v>802</v>
      </c>
      <c r="G74" s="44" t="s">
        <v>568</v>
      </c>
    </row>
    <row r="75" spans="1:7" x14ac:dyDescent="0.2">
      <c r="A75" s="41" t="str">
        <f t="shared" ca="1" si="1"/>
        <v>Diverse 2:</v>
      </c>
      <c r="B75" s="37"/>
      <c r="C75" s="42" t="s">
        <v>12</v>
      </c>
      <c r="D75" s="42" t="s">
        <v>1184</v>
      </c>
      <c r="E75" s="43" t="s">
        <v>970</v>
      </c>
      <c r="F75" s="42" t="s">
        <v>801</v>
      </c>
      <c r="G75" s="44" t="s">
        <v>568</v>
      </c>
    </row>
    <row r="76" spans="1:7" x14ac:dyDescent="0.2">
      <c r="A76" s="41" t="str">
        <f t="shared" ca="1" si="1"/>
        <v>Diverse 3:</v>
      </c>
      <c r="B76" s="37"/>
      <c r="C76" s="42" t="s">
        <v>13</v>
      </c>
      <c r="D76" s="42" t="s">
        <v>1185</v>
      </c>
      <c r="E76" s="43" t="s">
        <v>972</v>
      </c>
      <c r="F76" s="42" t="s">
        <v>803</v>
      </c>
      <c r="G76" s="44" t="s">
        <v>568</v>
      </c>
    </row>
    <row r="77" spans="1:7" x14ac:dyDescent="0.2">
      <c r="A77" s="41" t="str">
        <f t="shared" ca="1" si="1"/>
        <v>TOTAL RESOURCES</v>
      </c>
      <c r="B77" s="37"/>
      <c r="C77" s="42" t="s">
        <v>1759</v>
      </c>
      <c r="D77" s="42" t="s">
        <v>1760</v>
      </c>
      <c r="E77" s="43" t="s">
        <v>1761</v>
      </c>
      <c r="F77" s="42" t="s">
        <v>1762</v>
      </c>
      <c r="G77" s="44" t="s">
        <v>568</v>
      </c>
    </row>
    <row r="78" spans="1:7" x14ac:dyDescent="0.2">
      <c r="A78" s="41" t="str">
        <f t="shared" ca="1" si="1"/>
        <v>Deadlines / Milestones (Go/NoGo)</v>
      </c>
      <c r="B78" s="37"/>
      <c r="C78" s="42" t="s">
        <v>1579</v>
      </c>
      <c r="D78" s="42" t="s">
        <v>1805</v>
      </c>
      <c r="E78" s="43" t="s">
        <v>1580</v>
      </c>
      <c r="F78" s="42" t="s">
        <v>1581</v>
      </c>
      <c r="G78" s="44" t="s">
        <v>568</v>
      </c>
    </row>
    <row r="79" spans="1:7" x14ac:dyDescent="0.2">
      <c r="A79" s="41" t="str">
        <f t="shared" ca="1" si="1"/>
        <v>When?</v>
      </c>
      <c r="B79" s="37"/>
      <c r="C79" s="42" t="s">
        <v>14</v>
      </c>
      <c r="D79" s="42" t="s">
        <v>76</v>
      </c>
      <c r="E79" s="43" t="s">
        <v>973</v>
      </c>
      <c r="F79" s="42" t="s">
        <v>804</v>
      </c>
      <c r="G79" s="44" t="s">
        <v>568</v>
      </c>
    </row>
    <row r="80" spans="1:7" x14ac:dyDescent="0.2">
      <c r="A80" s="41" t="str">
        <f t="shared" ca="1" si="1"/>
        <v>What?</v>
      </c>
      <c r="B80" s="37"/>
      <c r="C80" s="42" t="s">
        <v>15</v>
      </c>
      <c r="D80" s="42" t="s">
        <v>77</v>
      </c>
      <c r="E80" s="43" t="s">
        <v>974</v>
      </c>
      <c r="F80" s="42" t="s">
        <v>805</v>
      </c>
      <c r="G80" s="44" t="s">
        <v>568</v>
      </c>
    </row>
    <row r="81" spans="1:26" x14ac:dyDescent="0.2">
      <c r="A81" s="41" t="str">
        <f t="shared" ca="1" si="1"/>
        <v>Who?</v>
      </c>
      <c r="B81" s="37"/>
      <c r="C81" s="42" t="s">
        <v>16</v>
      </c>
      <c r="D81" s="42" t="s">
        <v>84</v>
      </c>
      <c r="E81" s="43" t="s">
        <v>975</v>
      </c>
      <c r="F81" s="42" t="s">
        <v>806</v>
      </c>
      <c r="G81" s="44" t="s">
        <v>568</v>
      </c>
    </row>
    <row r="82" spans="1:26" x14ac:dyDescent="0.2">
      <c r="A82" s="41" t="str">
        <f t="shared" ca="1" si="1"/>
        <v>Approved?</v>
      </c>
      <c r="B82" s="37"/>
      <c r="C82" s="42" t="s">
        <v>17</v>
      </c>
      <c r="D82" s="42" t="s">
        <v>85</v>
      </c>
      <c r="E82" s="43" t="s">
        <v>976</v>
      </c>
      <c r="F82" s="42" t="s">
        <v>807</v>
      </c>
      <c r="G82" s="44" t="s">
        <v>568</v>
      </c>
    </row>
    <row r="83" spans="1:26" x14ac:dyDescent="0.2">
      <c r="A83" s="41" t="str">
        <f t="shared" ca="1" si="1"/>
        <v>Remarks / attachments</v>
      </c>
      <c r="B83" s="37"/>
      <c r="C83" s="42" t="s">
        <v>68</v>
      </c>
      <c r="D83" s="42" t="s">
        <v>193</v>
      </c>
      <c r="E83" s="43" t="s">
        <v>1222</v>
      </c>
      <c r="F83" s="42" t="s">
        <v>808</v>
      </c>
      <c r="G83" s="44" t="s">
        <v>568</v>
      </c>
    </row>
    <row r="84" spans="1:26" ht="25.5" x14ac:dyDescent="0.2">
      <c r="A84" s="41" t="str">
        <f t="shared" ca="1" si="1"/>
        <v xml:space="preserve">Discuss project charter and have it signed by client </v>
      </c>
      <c r="B84" s="37"/>
      <c r="C84" s="42" t="s">
        <v>127</v>
      </c>
      <c r="D84" s="42" t="s">
        <v>194</v>
      </c>
      <c r="E84" s="43" t="s">
        <v>977</v>
      </c>
      <c r="F84" s="42" t="s">
        <v>809</v>
      </c>
      <c r="G84" s="44" t="s">
        <v>568</v>
      </c>
    </row>
    <row r="85" spans="1:26" ht="25.5" x14ac:dyDescent="0.2">
      <c r="A85" s="41" t="str">
        <f t="shared" ca="1" si="1"/>
        <v>Detailed planning drawn up and Go/NoGo from client</v>
      </c>
      <c r="B85" s="37"/>
      <c r="C85" s="42" t="s">
        <v>128</v>
      </c>
      <c r="D85" s="42" t="s">
        <v>195</v>
      </c>
      <c r="E85" s="43" t="s">
        <v>978</v>
      </c>
      <c r="F85" s="42" t="s">
        <v>810</v>
      </c>
      <c r="G85" s="44" t="s">
        <v>568</v>
      </c>
    </row>
    <row r="86" spans="1:26" ht="25.5" x14ac:dyDescent="0.2">
      <c r="A86" s="41" t="str">
        <f t="shared" ca="1" si="1"/>
        <v>Rough concept drawn up and Go/NoGo from client</v>
      </c>
      <c r="B86" s="37"/>
      <c r="C86" s="42" t="s">
        <v>129</v>
      </c>
      <c r="D86" s="42" t="s">
        <v>196</v>
      </c>
      <c r="E86" s="43" t="s">
        <v>979</v>
      </c>
      <c r="F86" s="42" t="s">
        <v>811</v>
      </c>
      <c r="G86" s="44" t="s">
        <v>568</v>
      </c>
    </row>
    <row r="87" spans="1:26" ht="25.5" x14ac:dyDescent="0.2">
      <c r="A87" s="41" t="str">
        <f t="shared" ca="1" si="1"/>
        <v>Detailed concept drawn up and Go/NoGo from client</v>
      </c>
      <c r="B87" s="37"/>
      <c r="C87" s="42" t="s">
        <v>130</v>
      </c>
      <c r="D87" s="42" t="s">
        <v>197</v>
      </c>
      <c r="E87" s="43" t="s">
        <v>980</v>
      </c>
      <c r="F87" s="42" t="s">
        <v>812</v>
      </c>
      <c r="G87" s="44" t="s">
        <v>568</v>
      </c>
    </row>
    <row r="88" spans="1:26" ht="25.5" x14ac:dyDescent="0.2">
      <c r="A88" s="41" t="str">
        <f t="shared" ca="1" si="1"/>
        <v>Monthly interim report to client</v>
      </c>
      <c r="B88" s="37"/>
      <c r="C88" s="42" t="s">
        <v>131</v>
      </c>
      <c r="D88" s="42" t="s">
        <v>1187</v>
      </c>
      <c r="E88" s="43" t="s">
        <v>981</v>
      </c>
      <c r="F88" s="42" t="s">
        <v>813</v>
      </c>
      <c r="G88" s="44" t="s">
        <v>568</v>
      </c>
    </row>
    <row r="89" spans="1:26" x14ac:dyDescent="0.2">
      <c r="A89" s="41" t="str">
        <f t="shared" ca="1" si="1"/>
        <v>Final report to client</v>
      </c>
      <c r="B89" s="37"/>
      <c r="C89" s="42" t="s">
        <v>132</v>
      </c>
      <c r="D89" s="42" t="s">
        <v>133</v>
      </c>
      <c r="E89" s="43" t="s">
        <v>982</v>
      </c>
      <c r="F89" s="42" t="s">
        <v>814</v>
      </c>
      <c r="G89" s="44" t="s">
        <v>568</v>
      </c>
    </row>
    <row r="90" spans="1:26" x14ac:dyDescent="0.2">
      <c r="A90" s="41" t="str">
        <f t="shared" ca="1" si="1"/>
        <v>Date</v>
      </c>
      <c r="B90" s="37"/>
      <c r="C90" s="42" t="s">
        <v>19</v>
      </c>
      <c r="D90" s="42" t="s">
        <v>86</v>
      </c>
      <c r="E90" s="43" t="s">
        <v>86</v>
      </c>
      <c r="F90" s="42" t="s">
        <v>815</v>
      </c>
      <c r="G90" s="44" t="s">
        <v>568</v>
      </c>
    </row>
    <row r="91" spans="1:26" x14ac:dyDescent="0.2">
      <c r="A91" s="41" t="str">
        <f t="shared" ca="1" si="1"/>
        <v>Client signature</v>
      </c>
      <c r="B91" s="37"/>
      <c r="C91" s="42" t="s">
        <v>20</v>
      </c>
      <c r="D91" s="42" t="s">
        <v>120</v>
      </c>
      <c r="E91" s="43" t="s">
        <v>983</v>
      </c>
      <c r="F91" s="42" t="s">
        <v>816</v>
      </c>
      <c r="G91" s="44" t="s">
        <v>568</v>
      </c>
    </row>
    <row r="92" spans="1:26" x14ac:dyDescent="0.2">
      <c r="A92" s="45" t="str">
        <f t="shared" ca="1" si="1"/>
        <v>Project manager signature</v>
      </c>
      <c r="B92" s="37"/>
      <c r="C92" s="46" t="s">
        <v>21</v>
      </c>
      <c r="D92" s="46" t="s">
        <v>198</v>
      </c>
      <c r="E92" s="56" t="s">
        <v>984</v>
      </c>
      <c r="F92" s="46" t="s">
        <v>817</v>
      </c>
      <c r="G92" s="47" t="s">
        <v>568</v>
      </c>
    </row>
    <row r="93" spans="1:26" s="54" customFormat="1" x14ac:dyDescent="0.2">
      <c r="A93" s="48" t="str">
        <f t="shared" ca="1" si="1"/>
        <v xml:space="preserve">C H E C K L I S T E </v>
      </c>
      <c r="B93" s="49"/>
      <c r="C93" s="31" t="s">
        <v>1263</v>
      </c>
      <c r="D93" s="31" t="s">
        <v>1286</v>
      </c>
      <c r="E93" s="31" t="s">
        <v>1262</v>
      </c>
      <c r="F93" s="31" t="s">
        <v>1264</v>
      </c>
      <c r="G93" s="51" t="s">
        <v>568</v>
      </c>
      <c r="H93" s="52"/>
      <c r="I93" s="53"/>
      <c r="K93" s="53"/>
      <c r="Z93" s="9"/>
    </row>
    <row r="94" spans="1:26" x14ac:dyDescent="0.2">
      <c r="A94" s="36" t="str">
        <f t="shared" ca="1" si="1"/>
        <v>Week</v>
      </c>
      <c r="B94" s="37"/>
      <c r="C94" s="38" t="s">
        <v>50</v>
      </c>
      <c r="D94" s="38" t="s">
        <v>108</v>
      </c>
      <c r="E94" s="39" t="s">
        <v>985</v>
      </c>
      <c r="F94" s="38" t="s">
        <v>818</v>
      </c>
      <c r="G94" s="40" t="s">
        <v>568</v>
      </c>
    </row>
    <row r="95" spans="1:26" x14ac:dyDescent="0.2">
      <c r="A95" s="41" t="str">
        <f t="shared" ca="1" si="1"/>
        <v>Rough planning</v>
      </c>
      <c r="B95" s="37"/>
      <c r="C95" s="42" t="s">
        <v>34</v>
      </c>
      <c r="D95" s="42" t="s">
        <v>89</v>
      </c>
      <c r="E95" s="43" t="s">
        <v>935</v>
      </c>
      <c r="F95" s="42" t="s">
        <v>764</v>
      </c>
      <c r="G95" s="44" t="s">
        <v>568</v>
      </c>
    </row>
    <row r="96" spans="1:26" x14ac:dyDescent="0.2">
      <c r="A96" s="41" t="str">
        <f t="shared" ca="1" si="1"/>
        <v>Start</v>
      </c>
      <c r="B96" s="37"/>
      <c r="C96" s="42" t="s">
        <v>61</v>
      </c>
      <c r="D96" s="42" t="s">
        <v>100</v>
      </c>
      <c r="E96" s="43" t="s">
        <v>986</v>
      </c>
      <c r="F96" s="42" t="s">
        <v>819</v>
      </c>
      <c r="G96" s="44" t="s">
        <v>568</v>
      </c>
    </row>
    <row r="97" spans="1:26" x14ac:dyDescent="0.2">
      <c r="A97" s="41" t="str">
        <f t="shared" ca="1" si="1"/>
        <v>Finish</v>
      </c>
      <c r="B97" s="37"/>
      <c r="C97" s="42" t="s">
        <v>62</v>
      </c>
      <c r="D97" s="42" t="s">
        <v>101</v>
      </c>
      <c r="E97" s="43" t="s">
        <v>987</v>
      </c>
      <c r="F97" s="42" t="s">
        <v>820</v>
      </c>
      <c r="G97" s="44" t="s">
        <v>568</v>
      </c>
    </row>
    <row r="98" spans="1:26" x14ac:dyDescent="0.2">
      <c r="A98" s="41" t="str">
        <f t="shared" ca="1" si="1"/>
        <v>Who?</v>
      </c>
      <c r="B98" s="37"/>
      <c r="C98" s="42" t="s">
        <v>16</v>
      </c>
      <c r="D98" s="42" t="s">
        <v>1293</v>
      </c>
      <c r="E98" s="43" t="s">
        <v>975</v>
      </c>
      <c r="F98" s="42" t="s">
        <v>806</v>
      </c>
      <c r="G98" s="44"/>
    </row>
    <row r="99" spans="1:26" x14ac:dyDescent="0.2">
      <c r="A99" s="41" t="str">
        <f t="shared" ca="1" si="1"/>
        <v>Working hours</v>
      </c>
      <c r="B99" s="37"/>
      <c r="C99" s="42" t="s">
        <v>208</v>
      </c>
      <c r="D99" s="42" t="s">
        <v>210</v>
      </c>
      <c r="E99" s="43" t="s">
        <v>988</v>
      </c>
      <c r="F99" s="42" t="s">
        <v>821</v>
      </c>
      <c r="G99" s="44" t="s">
        <v>568</v>
      </c>
    </row>
    <row r="100" spans="1:26" x14ac:dyDescent="0.2">
      <c r="A100" s="41" t="str">
        <f t="shared" ca="1" si="1"/>
        <v>Working days</v>
      </c>
      <c r="B100" s="37"/>
      <c r="C100" s="42" t="s">
        <v>209</v>
      </c>
      <c r="D100" s="42" t="s">
        <v>211</v>
      </c>
      <c r="E100" s="43" t="s">
        <v>989</v>
      </c>
      <c r="F100" s="42" t="s">
        <v>822</v>
      </c>
      <c r="G100" s="44" t="s">
        <v>568</v>
      </c>
    </row>
    <row r="101" spans="1:26" x14ac:dyDescent="0.2">
      <c r="A101" s="41" t="str">
        <f t="shared" ca="1" si="1"/>
        <v>MS</v>
      </c>
      <c r="B101" s="37"/>
      <c r="C101" s="42" t="s">
        <v>63</v>
      </c>
      <c r="D101" s="42" t="s">
        <v>102</v>
      </c>
      <c r="E101" s="43" t="s">
        <v>63</v>
      </c>
      <c r="F101" s="42" t="s">
        <v>63</v>
      </c>
      <c r="G101" s="44" t="s">
        <v>568</v>
      </c>
    </row>
    <row r="102" spans="1:26" x14ac:dyDescent="0.2">
      <c r="A102" s="41" t="str">
        <f t="shared" ca="1" si="1"/>
        <v>INITIALISATION STAGE</v>
      </c>
      <c r="B102" s="37"/>
      <c r="C102" s="42" t="s">
        <v>64</v>
      </c>
      <c r="D102" s="42" t="s">
        <v>103</v>
      </c>
      <c r="E102" s="43" t="s">
        <v>990</v>
      </c>
      <c r="F102" s="42" t="s">
        <v>823</v>
      </c>
      <c r="G102" s="44" t="s">
        <v>568</v>
      </c>
    </row>
    <row r="103" spans="1:26" x14ac:dyDescent="0.2">
      <c r="A103" s="41" t="str">
        <f t="shared" ca="1" si="1"/>
        <v>PLANNING STAGE</v>
      </c>
      <c r="B103" s="37"/>
      <c r="C103" s="42" t="s">
        <v>65</v>
      </c>
      <c r="D103" s="42" t="s">
        <v>104</v>
      </c>
      <c r="E103" s="43" t="s">
        <v>991</v>
      </c>
      <c r="F103" s="42" t="s">
        <v>824</v>
      </c>
      <c r="G103" s="44" t="s">
        <v>568</v>
      </c>
    </row>
    <row r="104" spans="1:26" x14ac:dyDescent="0.2">
      <c r="A104" s="41" t="str">
        <f t="shared" ca="1" si="1"/>
        <v>CONCEPTUAL STAGE</v>
      </c>
      <c r="B104" s="37"/>
      <c r="C104" s="42" t="s">
        <v>205</v>
      </c>
      <c r="D104" s="42" t="s">
        <v>105</v>
      </c>
      <c r="E104" s="43" t="s">
        <v>992</v>
      </c>
      <c r="F104" s="42" t="s">
        <v>828</v>
      </c>
      <c r="G104" s="44" t="s">
        <v>568</v>
      </c>
    </row>
    <row r="105" spans="1:26" x14ac:dyDescent="0.2">
      <c r="A105" s="41" t="str">
        <f t="shared" ca="1" si="1"/>
        <v xml:space="preserve">IMPLEMENTATION STAGE </v>
      </c>
      <c r="B105" s="37"/>
      <c r="C105" s="42" t="s">
        <v>66</v>
      </c>
      <c r="D105" s="42" t="s">
        <v>106</v>
      </c>
      <c r="E105" s="43" t="s">
        <v>993</v>
      </c>
      <c r="F105" s="42" t="s">
        <v>825</v>
      </c>
      <c r="G105" s="44" t="s">
        <v>568</v>
      </c>
    </row>
    <row r="106" spans="1:26" x14ac:dyDescent="0.2">
      <c r="A106" s="41" t="str">
        <f t="shared" ca="1" si="1"/>
        <v>CONCLUSION STAGE</v>
      </c>
      <c r="B106" s="37"/>
      <c r="C106" s="42" t="s">
        <v>67</v>
      </c>
      <c r="D106" s="42" t="s">
        <v>107</v>
      </c>
      <c r="E106" s="43" t="s">
        <v>994</v>
      </c>
      <c r="F106" s="42" t="s">
        <v>826</v>
      </c>
      <c r="G106" s="44" t="s">
        <v>568</v>
      </c>
    </row>
    <row r="107" spans="1:26" x14ac:dyDescent="0.2">
      <c r="A107" s="41" t="str">
        <f t="shared" ca="1" si="1"/>
        <v>Yes</v>
      </c>
      <c r="B107" s="37"/>
      <c r="C107" s="42" t="s">
        <v>60</v>
      </c>
      <c r="D107" s="42" t="s">
        <v>110</v>
      </c>
      <c r="E107" s="43" t="s">
        <v>995</v>
      </c>
      <c r="F107" s="42" t="s">
        <v>827</v>
      </c>
      <c r="G107" s="44" t="s">
        <v>568</v>
      </c>
    </row>
    <row r="108" spans="1:26" x14ac:dyDescent="0.2">
      <c r="A108" s="41" t="str">
        <f t="shared" ca="1" si="1"/>
        <v>Diverse</v>
      </c>
      <c r="B108" s="37"/>
      <c r="C108" s="42" t="s">
        <v>563</v>
      </c>
      <c r="D108" s="42" t="s">
        <v>564</v>
      </c>
      <c r="E108" s="43" t="s">
        <v>996</v>
      </c>
      <c r="F108" s="42" t="s">
        <v>829</v>
      </c>
      <c r="G108" s="44" t="s">
        <v>568</v>
      </c>
    </row>
    <row r="109" spans="1:26" x14ac:dyDescent="0.2">
      <c r="A109" s="45" t="str">
        <f t="shared" ca="1" si="1"/>
        <v>Checkliste</v>
      </c>
      <c r="B109" s="37"/>
      <c r="C109" s="46" t="s">
        <v>1266</v>
      </c>
      <c r="D109" s="46" t="s">
        <v>1266</v>
      </c>
      <c r="E109" s="56" t="s">
        <v>1267</v>
      </c>
      <c r="F109" s="46" t="s">
        <v>1268</v>
      </c>
      <c r="G109" s="47"/>
    </row>
    <row r="110" spans="1:26" s="54" customFormat="1" x14ac:dyDescent="0.2">
      <c r="A110" s="48" t="str">
        <f t="shared" ca="1" si="1"/>
        <v>D E T A I L E D   P L A N N I N G</v>
      </c>
      <c r="B110" s="49"/>
      <c r="C110" s="31" t="s">
        <v>493</v>
      </c>
      <c r="D110" s="31" t="s">
        <v>492</v>
      </c>
      <c r="E110" s="50" t="s">
        <v>997</v>
      </c>
      <c r="F110" s="31" t="s">
        <v>716</v>
      </c>
      <c r="G110" s="51" t="s">
        <v>568</v>
      </c>
      <c r="H110" s="52"/>
      <c r="I110" s="53"/>
      <c r="K110" s="53"/>
      <c r="Z110" s="9"/>
    </row>
    <row r="111" spans="1:26" x14ac:dyDescent="0.2">
      <c r="A111" s="36" t="str">
        <f t="shared" ca="1" si="1"/>
        <v>Sort</v>
      </c>
      <c r="B111" s="37"/>
      <c r="C111" s="38" t="s">
        <v>164</v>
      </c>
      <c r="D111" s="38" t="s">
        <v>165</v>
      </c>
      <c r="E111" s="39" t="s">
        <v>998</v>
      </c>
      <c r="F111" s="38" t="s">
        <v>831</v>
      </c>
      <c r="G111" s="40" t="s">
        <v>568</v>
      </c>
    </row>
    <row r="112" spans="1:26" x14ac:dyDescent="0.2">
      <c r="A112" s="41" t="str">
        <f t="shared" ca="1" si="1"/>
        <v>Today</v>
      </c>
      <c r="B112" s="37"/>
      <c r="C112" s="42" t="s">
        <v>505</v>
      </c>
      <c r="D112" s="42" t="s">
        <v>504</v>
      </c>
      <c r="E112" s="43" t="s">
        <v>999</v>
      </c>
      <c r="F112" s="42" t="s">
        <v>832</v>
      </c>
      <c r="G112" s="44" t="s">
        <v>568</v>
      </c>
    </row>
    <row r="113" spans="1:7" x14ac:dyDescent="0.2">
      <c r="A113" s="41" t="str">
        <f t="shared" ca="1" si="1"/>
        <v xml:space="preserve">Detailed planning </v>
      </c>
      <c r="B113" s="37"/>
      <c r="C113" s="42" t="s">
        <v>22</v>
      </c>
      <c r="D113" s="42" t="s">
        <v>109</v>
      </c>
      <c r="E113" s="43" t="s">
        <v>1000</v>
      </c>
      <c r="F113" s="42" t="s">
        <v>769</v>
      </c>
      <c r="G113" s="44" t="s">
        <v>568</v>
      </c>
    </row>
    <row r="114" spans="1:7" x14ac:dyDescent="0.2">
      <c r="A114" s="41" t="str">
        <f t="shared" ca="1" si="1"/>
        <v>Yes</v>
      </c>
      <c r="B114" s="37"/>
      <c r="C114" s="42" t="s">
        <v>60</v>
      </c>
      <c r="D114" s="42" t="s">
        <v>110</v>
      </c>
      <c r="E114" s="43" t="s">
        <v>995</v>
      </c>
      <c r="F114" s="42" t="s">
        <v>827</v>
      </c>
      <c r="G114" s="44" t="s">
        <v>568</v>
      </c>
    </row>
    <row r="115" spans="1:7" x14ac:dyDescent="0.2">
      <c r="A115" s="41" t="str">
        <f t="shared" ca="1" si="1"/>
        <v>Responsible</v>
      </c>
      <c r="B115" s="37"/>
      <c r="C115" s="42" t="s">
        <v>207</v>
      </c>
      <c r="D115" s="42" t="s">
        <v>206</v>
      </c>
      <c r="E115" s="43" t="s">
        <v>1001</v>
      </c>
      <c r="F115" s="42" t="s">
        <v>206</v>
      </c>
      <c r="G115" s="44" t="s">
        <v>568</v>
      </c>
    </row>
    <row r="116" spans="1:7" x14ac:dyDescent="0.2">
      <c r="A116" s="41" t="str">
        <f t="shared" ca="1" si="1"/>
        <v>Filter:</v>
      </c>
      <c r="B116" s="37"/>
      <c r="C116" s="42" t="s">
        <v>303</v>
      </c>
      <c r="D116" s="42" t="s">
        <v>1186</v>
      </c>
      <c r="E116" s="43" t="s">
        <v>303</v>
      </c>
      <c r="F116" s="42" t="s">
        <v>833</v>
      </c>
      <c r="G116" s="44" t="s">
        <v>568</v>
      </c>
    </row>
    <row r="117" spans="1:7" x14ac:dyDescent="0.2">
      <c r="A117" s="41" t="str">
        <f t="shared" ca="1" si="1"/>
        <v>Total hours</v>
      </c>
      <c r="B117" s="37"/>
      <c r="C117" s="42" t="s">
        <v>1296</v>
      </c>
      <c r="D117" s="42" t="s">
        <v>1297</v>
      </c>
      <c r="E117" s="43" t="s">
        <v>1298</v>
      </c>
      <c r="F117" s="42" t="s">
        <v>1299</v>
      </c>
      <c r="G117" s="44"/>
    </row>
    <row r="118" spans="1:7" x14ac:dyDescent="0.2">
      <c r="A118" s="41" t="str">
        <f t="shared" ca="1" si="1"/>
        <v>Total realized [h]</v>
      </c>
      <c r="B118" s="37"/>
      <c r="C118" s="42" t="s">
        <v>1464</v>
      </c>
      <c r="D118" s="42" t="s">
        <v>1465</v>
      </c>
      <c r="E118" s="43" t="s">
        <v>1466</v>
      </c>
      <c r="F118" s="42" t="s">
        <v>1467</v>
      </c>
      <c r="G118" s="44" t="s">
        <v>568</v>
      </c>
    </row>
    <row r="119" spans="1:7" x14ac:dyDescent="0.2">
      <c r="A119" s="41" t="str">
        <f t="shared" ca="1" si="1"/>
        <v>Budget [h]</v>
      </c>
      <c r="B119" s="37"/>
      <c r="C119" s="42" t="s">
        <v>1410</v>
      </c>
      <c r="D119" s="42" t="s">
        <v>1410</v>
      </c>
      <c r="E119" s="43" t="s">
        <v>1410</v>
      </c>
      <c r="F119" s="42" t="s">
        <v>1410</v>
      </c>
      <c r="G119" s="44"/>
    </row>
    <row r="120" spans="1:7" x14ac:dyDescent="0.2">
      <c r="A120" s="41" t="e">
        <f t="shared" ca="1" si="1"/>
        <v>#REF!</v>
      </c>
      <c r="B120" s="57"/>
      <c r="C120" s="12" t="e">
        <f>"Budget"&amp;" ["&amp;Logo!#REF!&amp;"]"</f>
        <v>#REF!</v>
      </c>
      <c r="D120" s="12" t="e">
        <f>"Budget"&amp;" ["&amp;Logo!#REF!&amp;"]"</f>
        <v>#REF!</v>
      </c>
      <c r="E120" s="12" t="e">
        <f>"Budget"&amp;" ["&amp;Logo!#REF!&amp;"]"</f>
        <v>#REF!</v>
      </c>
      <c r="F120" s="12" t="e">
        <f>"Budget"&amp;" ["&amp;Logo!#REF!&amp;"]"</f>
        <v>#REF!</v>
      </c>
      <c r="G120" s="58"/>
    </row>
    <row r="121" spans="1:7" x14ac:dyDescent="0.2">
      <c r="A121" s="41" t="str">
        <f t="shared" ca="1" si="1"/>
        <v>intern:</v>
      </c>
      <c r="B121" s="57"/>
      <c r="C121" s="59" t="s">
        <v>1458</v>
      </c>
      <c r="D121" s="59" t="s">
        <v>1460</v>
      </c>
      <c r="E121" s="59" t="s">
        <v>1458</v>
      </c>
      <c r="F121" s="59" t="s">
        <v>1462</v>
      </c>
      <c r="G121" s="58"/>
    </row>
    <row r="122" spans="1:7" x14ac:dyDescent="0.2">
      <c r="A122" s="41" t="str">
        <f t="shared" ca="1" si="1"/>
        <v>extern:</v>
      </c>
      <c r="B122" s="57"/>
      <c r="C122" s="12" t="s">
        <v>1459</v>
      </c>
      <c r="D122" s="12" t="s">
        <v>1461</v>
      </c>
      <c r="E122" s="12" t="s">
        <v>1459</v>
      </c>
      <c r="F122" s="12" t="s">
        <v>1463</v>
      </c>
      <c r="G122" s="58"/>
    </row>
    <row r="123" spans="1:7" x14ac:dyDescent="0.2">
      <c r="A123" s="41" t="str">
        <f t="shared" ca="1" si="1"/>
        <v>Balance budget [h]</v>
      </c>
      <c r="B123" s="37"/>
      <c r="C123" s="42" t="s">
        <v>1450</v>
      </c>
      <c r="D123" s="42" t="s">
        <v>1455</v>
      </c>
      <c r="E123" s="43" t="s">
        <v>1456</v>
      </c>
      <c r="F123" s="42" t="s">
        <v>1457</v>
      </c>
      <c r="G123" s="44" t="s">
        <v>568</v>
      </c>
    </row>
    <row r="124" spans="1:7" x14ac:dyDescent="0.2">
      <c r="A124" s="41" t="e">
        <f t="shared" ca="1" si="1"/>
        <v>#REF!</v>
      </c>
      <c r="B124" s="57"/>
      <c r="C124" s="42" t="e">
        <f>"Saldo Budget"&amp;" ["&amp;Logo!#REF!&amp;"]"</f>
        <v>#REF!</v>
      </c>
      <c r="D124" s="42" t="e">
        <f>"Solde budget"&amp;" ["&amp;Logo!#REF!&amp;"]"</f>
        <v>#REF!</v>
      </c>
      <c r="E124" s="43" t="e">
        <f>"Balance budget"&amp;" ["&amp;Logo!#REF!&amp;"]"</f>
        <v>#REF!</v>
      </c>
      <c r="F124" s="42" t="e">
        <f>"Saldo budget"&amp;" ["&amp;Logo!#REF!&amp;"]"</f>
        <v>#REF!</v>
      </c>
      <c r="G124" s="60"/>
    </row>
    <row r="125" spans="1:7" x14ac:dyDescent="0.2">
      <c r="A125" s="45" t="str">
        <f t="shared" ca="1" si="1"/>
        <v>Balance [%]</v>
      </c>
      <c r="B125" s="37"/>
      <c r="C125" s="46" t="s">
        <v>1423</v>
      </c>
      <c r="D125" s="46" t="s">
        <v>1424</v>
      </c>
      <c r="E125" s="56" t="s">
        <v>1425</v>
      </c>
      <c r="F125" s="46" t="s">
        <v>1423</v>
      </c>
      <c r="G125" s="47" t="s">
        <v>568</v>
      </c>
    </row>
    <row r="126" spans="1:7" x14ac:dyDescent="0.2">
      <c r="A126" s="45" t="str">
        <f t="shared" ca="1" si="1"/>
        <v>Balance</v>
      </c>
      <c r="B126" s="37"/>
      <c r="C126" s="42" t="s">
        <v>223</v>
      </c>
      <c r="D126" s="42" t="s">
        <v>224</v>
      </c>
      <c r="E126" s="43" t="s">
        <v>1032</v>
      </c>
      <c r="F126" s="42" t="s">
        <v>223</v>
      </c>
      <c r="G126" s="47"/>
    </row>
    <row r="127" spans="1:7" x14ac:dyDescent="0.2">
      <c r="A127" s="45" t="str">
        <f t="shared" ca="1" si="1"/>
        <v>Realized</v>
      </c>
      <c r="B127" s="37"/>
      <c r="C127" s="42" t="s">
        <v>1406</v>
      </c>
      <c r="D127" s="42" t="s">
        <v>1407</v>
      </c>
      <c r="E127" s="43" t="s">
        <v>1408</v>
      </c>
      <c r="F127" s="42" t="s">
        <v>1409</v>
      </c>
      <c r="G127" s="47"/>
    </row>
    <row r="128" spans="1:7" x14ac:dyDescent="0.2">
      <c r="A128" s="45" t="str">
        <f t="shared" ca="1" si="1"/>
        <v>Balance realized days</v>
      </c>
      <c r="B128" s="61"/>
      <c r="C128" s="59" t="s">
        <v>1401</v>
      </c>
      <c r="D128" s="42" t="s">
        <v>1402</v>
      </c>
      <c r="E128" s="43" t="s">
        <v>1403</v>
      </c>
      <c r="F128" s="42" t="s">
        <v>1404</v>
      </c>
      <c r="G128" s="60"/>
    </row>
    <row r="129" spans="1:26" x14ac:dyDescent="0.2">
      <c r="A129" s="45" t="str">
        <f t="shared" ca="1" si="1"/>
        <v xml:space="preserve"> days</v>
      </c>
      <c r="B129" s="37"/>
      <c r="C129" s="42" t="s">
        <v>1378</v>
      </c>
      <c r="D129" s="42" t="s">
        <v>1379</v>
      </c>
      <c r="E129" s="43" t="s">
        <v>1380</v>
      </c>
      <c r="F129" s="42" t="s">
        <v>1381</v>
      </c>
      <c r="G129" s="47"/>
    </row>
    <row r="130" spans="1:26" x14ac:dyDescent="0.2">
      <c r="A130" s="45" t="str">
        <f t="shared" ca="1" si="1"/>
        <v xml:space="preserve"> hours</v>
      </c>
      <c r="B130" s="37"/>
      <c r="C130" s="42" t="s">
        <v>1382</v>
      </c>
      <c r="D130" s="42" t="s">
        <v>1385</v>
      </c>
      <c r="E130" s="43" t="s">
        <v>1383</v>
      </c>
      <c r="F130" s="42" t="s">
        <v>1384</v>
      </c>
      <c r="G130" s="47"/>
    </row>
    <row r="131" spans="1:26" x14ac:dyDescent="0.2">
      <c r="A131" s="45" t="str">
        <f t="shared" ca="1" si="1"/>
        <v>Overview of the hours</v>
      </c>
      <c r="B131" s="37"/>
      <c r="C131" s="42" t="s">
        <v>1971</v>
      </c>
      <c r="D131" s="42" t="s">
        <v>1970</v>
      </c>
      <c r="E131" s="43" t="s">
        <v>1972</v>
      </c>
      <c r="F131" s="42" t="s">
        <v>1973</v>
      </c>
      <c r="G131" s="47"/>
    </row>
    <row r="132" spans="1:26" s="54" customFormat="1" x14ac:dyDescent="0.2">
      <c r="A132" s="48" t="str">
        <f t="shared" ca="1" si="1"/>
        <v>R O U G H   P L A N N I N G</v>
      </c>
      <c r="B132" s="49"/>
      <c r="C132" s="31" t="s">
        <v>1386</v>
      </c>
      <c r="D132" s="31" t="s">
        <v>1387</v>
      </c>
      <c r="E132" s="50" t="s">
        <v>1388</v>
      </c>
      <c r="F132" s="31" t="s">
        <v>1389</v>
      </c>
      <c r="G132" s="51"/>
      <c r="H132" s="52"/>
      <c r="I132" s="53"/>
      <c r="K132" s="53"/>
      <c r="Z132" s="9"/>
    </row>
    <row r="133" spans="1:26" x14ac:dyDescent="0.2">
      <c r="A133" s="45" t="str">
        <f t="shared" ref="A133:A196" ca="1" si="2">OFFSET($C133,0,$B$4-1)</f>
        <v>done</v>
      </c>
      <c r="B133" s="37"/>
      <c r="C133" s="42" t="s">
        <v>1390</v>
      </c>
      <c r="D133" s="42" t="s">
        <v>1400</v>
      </c>
      <c r="E133" s="43" t="s">
        <v>1392</v>
      </c>
      <c r="F133" s="42" t="s">
        <v>1391</v>
      </c>
      <c r="G133" s="47"/>
    </row>
    <row r="134" spans="1:26" x14ac:dyDescent="0.2">
      <c r="A134" s="45" t="str">
        <f t="shared" ca="1" si="2"/>
        <v>in progress</v>
      </c>
      <c r="B134" s="37"/>
      <c r="C134" s="42" t="s">
        <v>1395</v>
      </c>
      <c r="D134" s="42" t="s">
        <v>1393</v>
      </c>
      <c r="E134" s="43" t="s">
        <v>1394</v>
      </c>
      <c r="F134" s="42" t="s">
        <v>1396</v>
      </c>
      <c r="G134" s="47"/>
    </row>
    <row r="135" spans="1:26" x14ac:dyDescent="0.2">
      <c r="A135" s="45" t="str">
        <f t="shared" ca="1" si="2"/>
        <v>milestones</v>
      </c>
      <c r="B135" s="37"/>
      <c r="C135" s="42" t="s">
        <v>458</v>
      </c>
      <c r="D135" s="42" t="s">
        <v>1399</v>
      </c>
      <c r="E135" s="43" t="s">
        <v>1398</v>
      </c>
      <c r="F135" s="1" t="s">
        <v>1397</v>
      </c>
      <c r="G135" s="47"/>
    </row>
    <row r="136" spans="1:26" s="54" customFormat="1" x14ac:dyDescent="0.2">
      <c r="A136" s="48" t="str">
        <f t="shared" ca="1" si="2"/>
        <v xml:space="preserve"> P R O J E C T   S T A T U S</v>
      </c>
      <c r="B136" s="49"/>
      <c r="C136" s="31" t="s">
        <v>494</v>
      </c>
      <c r="D136" s="31" t="s">
        <v>495</v>
      </c>
      <c r="E136" s="50" t="s">
        <v>1002</v>
      </c>
      <c r="F136" s="31" t="s">
        <v>715</v>
      </c>
      <c r="G136" s="51" t="s">
        <v>568</v>
      </c>
      <c r="H136" s="52"/>
      <c r="I136" s="53"/>
      <c r="K136" s="53"/>
      <c r="Z136" s="9"/>
    </row>
    <row r="137" spans="1:26" ht="38.25" x14ac:dyDescent="0.2">
      <c r="A137" s="36" t="str">
        <f t="shared" ca="1" si="2"/>
        <v>General Evaluation (1 = proceeding according to plan, 2 = be watchful = 3 critical)</v>
      </c>
      <c r="B137" s="37"/>
      <c r="C137" s="38" t="s">
        <v>1189</v>
      </c>
      <c r="D137" s="38" t="s">
        <v>1188</v>
      </c>
      <c r="E137" s="39" t="s">
        <v>1003</v>
      </c>
      <c r="F137" s="38" t="s">
        <v>835</v>
      </c>
      <c r="G137" s="40" t="s">
        <v>568</v>
      </c>
    </row>
    <row r="138" spans="1:26" x14ac:dyDescent="0.2">
      <c r="A138" s="41" t="str">
        <f t="shared" ca="1" si="2"/>
        <v>Overall project</v>
      </c>
      <c r="B138" s="37"/>
      <c r="C138" s="42" t="s">
        <v>23</v>
      </c>
      <c r="D138" s="42" t="s">
        <v>199</v>
      </c>
      <c r="E138" s="43" t="s">
        <v>1190</v>
      </c>
      <c r="F138" s="42" t="s">
        <v>836</v>
      </c>
      <c r="G138" s="44" t="s">
        <v>568</v>
      </c>
    </row>
    <row r="139" spans="1:26" x14ac:dyDescent="0.2">
      <c r="A139" s="41" t="str">
        <f t="shared" ca="1" si="2"/>
        <v>Budget/Resources</v>
      </c>
      <c r="B139" s="37"/>
      <c r="C139" s="42" t="s">
        <v>24</v>
      </c>
      <c r="D139" s="42" t="s">
        <v>111</v>
      </c>
      <c r="E139" s="43" t="s">
        <v>1004</v>
      </c>
      <c r="F139" s="42" t="s">
        <v>837</v>
      </c>
      <c r="G139" s="44" t="s">
        <v>568</v>
      </c>
    </row>
    <row r="140" spans="1:26" x14ac:dyDescent="0.2">
      <c r="A140" s="41" t="str">
        <f t="shared" ca="1" si="2"/>
        <v>Quality/Goals</v>
      </c>
      <c r="B140" s="37"/>
      <c r="C140" s="42" t="s">
        <v>216</v>
      </c>
      <c r="D140" s="42" t="s">
        <v>217</v>
      </c>
      <c r="E140" s="43" t="s">
        <v>1005</v>
      </c>
      <c r="F140" s="42" t="s">
        <v>838</v>
      </c>
      <c r="G140" s="44" t="s">
        <v>568</v>
      </c>
    </row>
    <row r="141" spans="1:26" x14ac:dyDescent="0.2">
      <c r="A141" s="41" t="str">
        <f t="shared" ca="1" si="2"/>
        <v>Deadlines/Planning</v>
      </c>
      <c r="B141" s="37"/>
      <c r="C141" s="42" t="s">
        <v>25</v>
      </c>
      <c r="D141" s="42" t="s">
        <v>112</v>
      </c>
      <c r="E141" s="43" t="s">
        <v>1006</v>
      </c>
      <c r="F141" s="42" t="s">
        <v>839</v>
      </c>
      <c r="G141" s="44" t="s">
        <v>568</v>
      </c>
    </row>
    <row r="142" spans="1:26" x14ac:dyDescent="0.2">
      <c r="A142" s="41" t="str">
        <f t="shared" ca="1" si="2"/>
        <v>Proceeding according to plan</v>
      </c>
      <c r="B142" s="37"/>
      <c r="C142" s="42" t="s">
        <v>166</v>
      </c>
      <c r="D142" s="42" t="s">
        <v>167</v>
      </c>
      <c r="E142" s="43" t="s">
        <v>1007</v>
      </c>
      <c r="F142" s="42" t="s">
        <v>840</v>
      </c>
      <c r="G142" s="44" t="s">
        <v>568</v>
      </c>
    </row>
    <row r="143" spans="1:26" x14ac:dyDescent="0.2">
      <c r="A143" s="41" t="str">
        <f t="shared" ca="1" si="2"/>
        <v>Critical</v>
      </c>
      <c r="B143" s="37"/>
      <c r="C143" s="42" t="s">
        <v>168</v>
      </c>
      <c r="D143" s="42" t="s">
        <v>169</v>
      </c>
      <c r="E143" s="43" t="s">
        <v>1008</v>
      </c>
      <c r="F143" s="42" t="s">
        <v>841</v>
      </c>
      <c r="G143" s="44" t="s">
        <v>568</v>
      </c>
    </row>
    <row r="144" spans="1:26" x14ac:dyDescent="0.2">
      <c r="A144" s="41" t="str">
        <f t="shared" ca="1" si="2"/>
        <v>Be watchful</v>
      </c>
      <c r="B144" s="37"/>
      <c r="C144" s="42" t="s">
        <v>170</v>
      </c>
      <c r="D144" s="42" t="s">
        <v>171</v>
      </c>
      <c r="E144" s="43" t="s">
        <v>1009</v>
      </c>
      <c r="F144" s="42" t="s">
        <v>842</v>
      </c>
      <c r="G144" s="44" t="s">
        <v>568</v>
      </c>
    </row>
    <row r="145" spans="1:26" x14ac:dyDescent="0.2">
      <c r="A145" s="41" t="str">
        <f t="shared" ca="1" si="2"/>
        <v>According to plan</v>
      </c>
      <c r="B145" s="37"/>
      <c r="C145" s="42" t="s">
        <v>166</v>
      </c>
      <c r="D145" s="42" t="s">
        <v>167</v>
      </c>
      <c r="E145" s="43" t="s">
        <v>1224</v>
      </c>
      <c r="F145" s="42" t="s">
        <v>840</v>
      </c>
      <c r="G145" s="44" t="s">
        <v>568</v>
      </c>
    </row>
    <row r="146" spans="1:26" x14ac:dyDescent="0.2">
      <c r="A146" s="41" t="str">
        <f t="shared" ca="1" si="2"/>
        <v>Remarks</v>
      </c>
      <c r="B146" s="37"/>
      <c r="C146" s="42" t="s">
        <v>18</v>
      </c>
      <c r="D146" s="42" t="s">
        <v>113</v>
      </c>
      <c r="E146" s="43" t="s">
        <v>1010</v>
      </c>
      <c r="F146" s="42" t="s">
        <v>843</v>
      </c>
      <c r="G146" s="44" t="s">
        <v>568</v>
      </c>
    </row>
    <row r="147" spans="1:26" x14ac:dyDescent="0.2">
      <c r="A147" s="41" t="str">
        <f t="shared" ca="1" si="2"/>
        <v>Achievements (last period)</v>
      </c>
      <c r="B147" s="37"/>
      <c r="C147" s="42" t="s">
        <v>1566</v>
      </c>
      <c r="D147" s="42" t="s">
        <v>1940</v>
      </c>
      <c r="E147" s="43" t="s">
        <v>1567</v>
      </c>
      <c r="F147" s="42" t="s">
        <v>1568</v>
      </c>
      <c r="G147" s="44" t="s">
        <v>568</v>
      </c>
    </row>
    <row r="148" spans="1:26" x14ac:dyDescent="0.2">
      <c r="A148" s="41" t="str">
        <f t="shared" ca="1" si="2"/>
        <v>Particular problems (last period)</v>
      </c>
      <c r="B148" s="37"/>
      <c r="C148" s="42" t="s">
        <v>1569</v>
      </c>
      <c r="D148" s="42" t="s">
        <v>1941</v>
      </c>
      <c r="E148" s="43" t="s">
        <v>1570</v>
      </c>
      <c r="F148" s="42" t="s">
        <v>1571</v>
      </c>
      <c r="G148" s="44" t="s">
        <v>568</v>
      </c>
    </row>
    <row r="149" spans="1:26" x14ac:dyDescent="0.2">
      <c r="A149" s="41" t="str">
        <f t="shared" ca="1" si="2"/>
        <v>Challenges (next period)</v>
      </c>
      <c r="B149" s="37"/>
      <c r="C149" s="42" t="s">
        <v>1572</v>
      </c>
      <c r="D149" s="42" t="s">
        <v>1942</v>
      </c>
      <c r="E149" s="43" t="s">
        <v>1573</v>
      </c>
      <c r="F149" s="42" t="s">
        <v>1574</v>
      </c>
      <c r="G149" s="44" t="s">
        <v>568</v>
      </c>
    </row>
    <row r="150" spans="1:26" x14ac:dyDescent="0.2">
      <c r="A150" s="41" t="str">
        <f t="shared" ca="1" si="2"/>
        <v>PLAN</v>
      </c>
      <c r="B150" s="37"/>
      <c r="C150" s="42" t="s">
        <v>212</v>
      </c>
      <c r="D150" s="42" t="s">
        <v>212</v>
      </c>
      <c r="E150" s="43" t="s">
        <v>212</v>
      </c>
      <c r="F150" s="42" t="s">
        <v>844</v>
      </c>
      <c r="G150" s="44" t="s">
        <v>568</v>
      </c>
    </row>
    <row r="151" spans="1:26" x14ac:dyDescent="0.2">
      <c r="A151" s="41" t="str">
        <f t="shared" ca="1" si="2"/>
        <v>ACTUAL STATE</v>
      </c>
      <c r="B151" s="37"/>
      <c r="C151" s="42" t="s">
        <v>0</v>
      </c>
      <c r="D151" s="42" t="s">
        <v>213</v>
      </c>
      <c r="E151" s="43" t="s">
        <v>1011</v>
      </c>
      <c r="F151" s="42" t="s">
        <v>845</v>
      </c>
      <c r="G151" s="44" t="s">
        <v>568</v>
      </c>
    </row>
    <row r="152" spans="1:26" x14ac:dyDescent="0.2">
      <c r="A152" s="41" t="str">
        <f t="shared" ca="1" si="2"/>
        <v>BALANCE</v>
      </c>
      <c r="B152" s="37"/>
      <c r="C152" s="42" t="s">
        <v>27</v>
      </c>
      <c r="D152" s="42" t="s">
        <v>114</v>
      </c>
      <c r="E152" s="43" t="s">
        <v>1012</v>
      </c>
      <c r="F152" s="42" t="s">
        <v>27</v>
      </c>
      <c r="G152" s="44" t="s">
        <v>568</v>
      </c>
    </row>
    <row r="153" spans="1:26" x14ac:dyDescent="0.2">
      <c r="A153" s="41" t="str">
        <f t="shared" ca="1" si="2"/>
        <v xml:space="preserve"> In %</v>
      </c>
      <c r="B153" s="37"/>
      <c r="C153" s="42" t="s">
        <v>28</v>
      </c>
      <c r="D153" s="42" t="s">
        <v>115</v>
      </c>
      <c r="E153" s="43" t="s">
        <v>1013</v>
      </c>
      <c r="F153" s="42" t="s">
        <v>834</v>
      </c>
      <c r="G153" s="44" t="s">
        <v>568</v>
      </c>
    </row>
    <row r="154" spans="1:26" x14ac:dyDescent="0.2">
      <c r="A154" s="45" t="str">
        <f t="shared" ca="1" si="2"/>
        <v>see charter</v>
      </c>
      <c r="B154" s="37"/>
      <c r="C154" s="46" t="s">
        <v>1282</v>
      </c>
      <c r="D154" s="46" t="s">
        <v>1283</v>
      </c>
      <c r="E154" s="56" t="s">
        <v>1284</v>
      </c>
      <c r="F154" s="46" t="s">
        <v>1285</v>
      </c>
      <c r="G154" s="47"/>
    </row>
    <row r="155" spans="1:26" x14ac:dyDescent="0.2">
      <c r="A155" s="45" t="str">
        <f t="shared" ca="1" si="2"/>
        <v>Project goals (see charter)</v>
      </c>
      <c r="B155" s="37"/>
      <c r="C155" s="46" t="s">
        <v>1415</v>
      </c>
      <c r="D155" s="46" t="s">
        <v>1418</v>
      </c>
      <c r="E155" s="56" t="s">
        <v>1416</v>
      </c>
      <c r="F155" s="46" t="s">
        <v>1417</v>
      </c>
      <c r="G155" s="47"/>
    </row>
    <row r="156" spans="1:26" x14ac:dyDescent="0.2">
      <c r="A156" s="45" t="str">
        <f t="shared" ca="1" si="2"/>
        <v>Next milestone:</v>
      </c>
      <c r="B156" s="37"/>
      <c r="C156" s="46" t="s">
        <v>1806</v>
      </c>
      <c r="D156" s="42" t="s">
        <v>1807</v>
      </c>
      <c r="E156" s="43" t="s">
        <v>1808</v>
      </c>
      <c r="F156" s="42" t="s">
        <v>1809</v>
      </c>
      <c r="G156" s="47"/>
    </row>
    <row r="157" spans="1:26" s="54" customFormat="1" x14ac:dyDescent="0.2">
      <c r="A157" s="48" t="str">
        <f t="shared" ca="1" si="2"/>
        <v>F I N A L   R E P O R T</v>
      </c>
      <c r="B157" s="49"/>
      <c r="C157" s="31" t="s">
        <v>496</v>
      </c>
      <c r="D157" s="31" t="s">
        <v>497</v>
      </c>
      <c r="E157" s="50" t="s">
        <v>1014</v>
      </c>
      <c r="F157" s="31" t="s">
        <v>719</v>
      </c>
      <c r="G157" s="51" t="s">
        <v>568</v>
      </c>
      <c r="H157" s="52"/>
      <c r="I157" s="53"/>
      <c r="K157" s="53"/>
      <c r="Z157" s="9"/>
    </row>
    <row r="158" spans="1:26" x14ac:dyDescent="0.2">
      <c r="A158" s="36" t="str">
        <f t="shared" ca="1" si="2"/>
        <v>Was the project successful?</v>
      </c>
      <c r="B158" s="37"/>
      <c r="C158" s="38" t="s">
        <v>29</v>
      </c>
      <c r="D158" s="38" t="s">
        <v>116</v>
      </c>
      <c r="E158" s="39" t="s">
        <v>1191</v>
      </c>
      <c r="F158" s="38" t="s">
        <v>846</v>
      </c>
      <c r="G158" s="40" t="s">
        <v>568</v>
      </c>
    </row>
    <row r="159" spans="1:26" x14ac:dyDescent="0.2">
      <c r="A159" s="41" t="str">
        <f t="shared" ca="1" si="2"/>
        <v>Yes</v>
      </c>
      <c r="B159" s="37"/>
      <c r="C159" s="42" t="s">
        <v>172</v>
      </c>
      <c r="D159" s="42" t="s">
        <v>173</v>
      </c>
      <c r="E159" s="43" t="s">
        <v>995</v>
      </c>
      <c r="F159" s="42" t="s">
        <v>827</v>
      </c>
      <c r="G159" s="44" t="s">
        <v>568</v>
      </c>
    </row>
    <row r="160" spans="1:26" x14ac:dyDescent="0.2">
      <c r="A160" s="41" t="str">
        <f t="shared" ca="1" si="2"/>
        <v>Reason:</v>
      </c>
      <c r="B160" s="37"/>
      <c r="C160" s="42" t="s">
        <v>30</v>
      </c>
      <c r="D160" s="42" t="s">
        <v>119</v>
      </c>
      <c r="E160" s="43" t="s">
        <v>1015</v>
      </c>
      <c r="F160" s="42" t="s">
        <v>847</v>
      </c>
      <c r="G160" s="44" t="s">
        <v>568</v>
      </c>
    </row>
    <row r="161" spans="1:26" x14ac:dyDescent="0.2">
      <c r="A161" s="41" t="str">
        <f t="shared" ca="1" si="2"/>
        <v>Have all project goals been reached?</v>
      </c>
      <c r="B161" s="37"/>
      <c r="C161" s="42" t="s">
        <v>31</v>
      </c>
      <c r="D161" s="42" t="s">
        <v>117</v>
      </c>
      <c r="E161" s="43" t="s">
        <v>1016</v>
      </c>
      <c r="F161" s="42" t="s">
        <v>848</v>
      </c>
      <c r="G161" s="44" t="s">
        <v>568</v>
      </c>
    </row>
    <row r="162" spans="1:26" x14ac:dyDescent="0.2">
      <c r="A162" s="41" t="str">
        <f t="shared" ca="1" si="2"/>
        <v>Partially</v>
      </c>
      <c r="B162" s="37"/>
      <c r="C162" s="42" t="s">
        <v>174</v>
      </c>
      <c r="D162" s="42" t="s">
        <v>175</v>
      </c>
      <c r="E162" s="43" t="s">
        <v>1017</v>
      </c>
      <c r="F162" s="42" t="s">
        <v>849</v>
      </c>
      <c r="G162" s="44" t="s">
        <v>568</v>
      </c>
    </row>
    <row r="163" spans="1:26" x14ac:dyDescent="0.2">
      <c r="A163" s="41" t="str">
        <f t="shared" ca="1" si="2"/>
        <v>Was the budget observed?</v>
      </c>
      <c r="B163" s="37"/>
      <c r="C163" s="42" t="s">
        <v>32</v>
      </c>
      <c r="D163" s="42" t="s">
        <v>118</v>
      </c>
      <c r="E163" s="43" t="s">
        <v>1018</v>
      </c>
      <c r="F163" s="42" t="s">
        <v>850</v>
      </c>
      <c r="G163" s="44" t="s">
        <v>568</v>
      </c>
    </row>
    <row r="164" spans="1:26" x14ac:dyDescent="0.2">
      <c r="A164" s="41" t="str">
        <f t="shared" ca="1" si="2"/>
        <v>No</v>
      </c>
      <c r="B164" s="37"/>
      <c r="C164" s="42" t="s">
        <v>176</v>
      </c>
      <c r="D164" s="42" t="s">
        <v>177</v>
      </c>
      <c r="E164" s="43" t="s">
        <v>851</v>
      </c>
      <c r="F164" s="42" t="s">
        <v>851</v>
      </c>
      <c r="G164" s="44" t="s">
        <v>568</v>
      </c>
    </row>
    <row r="165" spans="1:26" x14ac:dyDescent="0.2">
      <c r="A165" s="41" t="str">
        <f t="shared" ca="1" si="2"/>
        <v>Further comments</v>
      </c>
      <c r="B165" s="37"/>
      <c r="C165" s="42" t="s">
        <v>1252</v>
      </c>
      <c r="D165" s="42" t="s">
        <v>1253</v>
      </c>
      <c r="E165" s="43" t="s">
        <v>1254</v>
      </c>
      <c r="F165" s="42" t="s">
        <v>1255</v>
      </c>
      <c r="G165" s="44" t="s">
        <v>568</v>
      </c>
    </row>
    <row r="166" spans="1:26" ht="25.5" x14ac:dyDescent="0.2">
      <c r="A166" s="45" t="str">
        <f t="shared" ca="1" si="2"/>
        <v>What can be learnt from the project? (Lessons Learned)</v>
      </c>
      <c r="B166" s="37"/>
      <c r="C166" s="46" t="s">
        <v>1575</v>
      </c>
      <c r="D166" s="46" t="s">
        <v>1576</v>
      </c>
      <c r="E166" s="56" t="s">
        <v>1577</v>
      </c>
      <c r="F166" s="46" t="s">
        <v>1578</v>
      </c>
      <c r="G166" s="47" t="s">
        <v>568</v>
      </c>
    </row>
    <row r="167" spans="1:26" s="54" customFormat="1" x14ac:dyDescent="0.2">
      <c r="A167" s="48" t="str">
        <f t="shared" ca="1" si="2"/>
        <v>P R O J E C T   T E A M</v>
      </c>
      <c r="B167" s="49"/>
      <c r="C167" s="31" t="s">
        <v>499</v>
      </c>
      <c r="D167" s="31" t="s">
        <v>498</v>
      </c>
      <c r="E167" s="50" t="s">
        <v>1019</v>
      </c>
      <c r="F167" s="31" t="s">
        <v>720</v>
      </c>
      <c r="G167" s="51" t="s">
        <v>568</v>
      </c>
      <c r="H167" s="52"/>
      <c r="I167" s="53"/>
      <c r="K167" s="53"/>
      <c r="Z167" s="9"/>
    </row>
    <row r="168" spans="1:26" x14ac:dyDescent="0.2">
      <c r="A168" s="36" t="str">
        <f t="shared" ca="1" si="2"/>
        <v>Name</v>
      </c>
      <c r="B168" s="37"/>
      <c r="C168" s="38" t="s">
        <v>51</v>
      </c>
      <c r="D168" s="38" t="s">
        <v>121</v>
      </c>
      <c r="E168" s="39" t="s">
        <v>51</v>
      </c>
      <c r="F168" s="38" t="s">
        <v>852</v>
      </c>
      <c r="G168" s="40" t="s">
        <v>568</v>
      </c>
    </row>
    <row r="169" spans="1:26" x14ac:dyDescent="0.2">
      <c r="A169" s="41" t="str">
        <f t="shared" ca="1" si="2"/>
        <v>First name</v>
      </c>
      <c r="B169" s="37"/>
      <c r="C169" s="42" t="s">
        <v>52</v>
      </c>
      <c r="D169" s="42" t="s">
        <v>122</v>
      </c>
      <c r="E169" s="43" t="s">
        <v>1020</v>
      </c>
      <c r="F169" s="42" t="s">
        <v>752</v>
      </c>
      <c r="G169" s="44" t="s">
        <v>568</v>
      </c>
    </row>
    <row r="170" spans="1:26" x14ac:dyDescent="0.2">
      <c r="A170" s="41" t="str">
        <f t="shared" ca="1" si="2"/>
        <v>Initials</v>
      </c>
      <c r="B170" s="37"/>
      <c r="C170" s="42" t="s">
        <v>53</v>
      </c>
      <c r="D170" s="42" t="s">
        <v>200</v>
      </c>
      <c r="E170" s="43" t="s">
        <v>1021</v>
      </c>
      <c r="F170" s="42" t="s">
        <v>853</v>
      </c>
      <c r="G170" s="44" t="s">
        <v>568</v>
      </c>
    </row>
    <row r="171" spans="1:26" x14ac:dyDescent="0.2">
      <c r="A171" s="41" t="str">
        <f t="shared" ca="1" si="2"/>
        <v>intern</v>
      </c>
      <c r="B171" s="61"/>
      <c r="C171" s="59" t="s">
        <v>1366</v>
      </c>
      <c r="D171" s="59" t="s">
        <v>1367</v>
      </c>
      <c r="E171" s="62" t="s">
        <v>1366</v>
      </c>
      <c r="F171" s="59" t="s">
        <v>1368</v>
      </c>
      <c r="G171" s="63"/>
    </row>
    <row r="172" spans="1:26" x14ac:dyDescent="0.2">
      <c r="A172" s="41" t="str">
        <f t="shared" ca="1" si="2"/>
        <v>Email</v>
      </c>
      <c r="B172" s="37"/>
      <c r="C172" s="42" t="s">
        <v>54</v>
      </c>
      <c r="D172" s="42" t="s">
        <v>54</v>
      </c>
      <c r="E172" s="43" t="s">
        <v>1022</v>
      </c>
      <c r="F172" s="42" t="s">
        <v>854</v>
      </c>
      <c r="G172" s="44" t="s">
        <v>568</v>
      </c>
    </row>
    <row r="173" spans="1:26" x14ac:dyDescent="0.2">
      <c r="A173" s="41" t="str">
        <f t="shared" ca="1" si="2"/>
        <v>Telephone</v>
      </c>
      <c r="B173" s="37"/>
      <c r="C173" s="42" t="s">
        <v>55</v>
      </c>
      <c r="D173" s="42" t="s">
        <v>1327</v>
      </c>
      <c r="E173" s="43" t="s">
        <v>1023</v>
      </c>
      <c r="F173" s="42" t="s">
        <v>855</v>
      </c>
      <c r="G173" s="44" t="s">
        <v>568</v>
      </c>
    </row>
    <row r="174" spans="1:26" x14ac:dyDescent="0.2">
      <c r="A174" s="41" t="str">
        <f t="shared" ca="1" si="2"/>
        <v>Hourly rate</v>
      </c>
      <c r="B174" s="37"/>
      <c r="C174" s="42" t="s">
        <v>1419</v>
      </c>
      <c r="D174" s="42" t="s">
        <v>1420</v>
      </c>
      <c r="E174" s="43" t="s">
        <v>1421</v>
      </c>
      <c r="F174" s="42" t="s">
        <v>1422</v>
      </c>
      <c r="G174" s="44" t="s">
        <v>568</v>
      </c>
    </row>
    <row r="175" spans="1:26" x14ac:dyDescent="0.2">
      <c r="A175" s="41" t="str">
        <f t="shared" ca="1" si="2"/>
        <v>BUDGET</v>
      </c>
      <c r="B175" s="61"/>
      <c r="C175" s="59" t="s">
        <v>1405</v>
      </c>
      <c r="D175" s="59" t="s">
        <v>1405</v>
      </c>
      <c r="E175" s="59" t="s">
        <v>1405</v>
      </c>
      <c r="F175" s="59" t="s">
        <v>1405</v>
      </c>
      <c r="G175" s="63"/>
    </row>
    <row r="176" spans="1:26" x14ac:dyDescent="0.2">
      <c r="A176" s="41" t="str">
        <f t="shared" ca="1" si="2"/>
        <v>hours budget</v>
      </c>
      <c r="B176" s="37"/>
      <c r="C176" s="42" t="s">
        <v>1978</v>
      </c>
      <c r="D176" s="42" t="s">
        <v>1979</v>
      </c>
      <c r="E176" s="43" t="s">
        <v>1980</v>
      </c>
      <c r="F176" s="42" t="s">
        <v>1981</v>
      </c>
      <c r="G176" s="44" t="s">
        <v>568</v>
      </c>
    </row>
    <row r="177" spans="1:26" x14ac:dyDescent="0.2">
      <c r="A177" s="41" t="str">
        <f t="shared" ca="1" si="2"/>
        <v>allocated hours</v>
      </c>
      <c r="B177" s="37"/>
      <c r="C177" s="42" t="s">
        <v>1974</v>
      </c>
      <c r="D177" s="42" t="s">
        <v>1975</v>
      </c>
      <c r="E177" s="43" t="s">
        <v>1976</v>
      </c>
      <c r="F177" s="42" t="s">
        <v>1977</v>
      </c>
      <c r="G177" s="44"/>
    </row>
    <row r="178" spans="1:26" x14ac:dyDescent="0.2">
      <c r="A178" s="41" t="str">
        <f t="shared" ca="1" si="2"/>
        <v>realized hours</v>
      </c>
      <c r="B178" s="57"/>
      <c r="C178" s="42" t="s">
        <v>1962</v>
      </c>
      <c r="D178" s="12" t="s">
        <v>1963</v>
      </c>
      <c r="E178" s="13" t="s">
        <v>1965</v>
      </c>
      <c r="F178" s="12" t="s">
        <v>1964</v>
      </c>
      <c r="G178" s="58"/>
    </row>
    <row r="179" spans="1:26" x14ac:dyDescent="0.2">
      <c r="A179" s="41" t="e">
        <f t="shared" ca="1" si="2"/>
        <v>#REF!</v>
      </c>
      <c r="B179" s="37"/>
      <c r="C179" s="42" t="e">
        <f>"["&amp;Logo!#REF!&amp;"]"</f>
        <v>#REF!</v>
      </c>
      <c r="D179" s="42" t="e">
        <f>"["&amp;Logo!#REF!&amp;"]"</f>
        <v>#REF!</v>
      </c>
      <c r="E179" s="42" t="e">
        <f>"["&amp;Logo!#REF!&amp;"]"</f>
        <v>#REF!</v>
      </c>
      <c r="F179" s="42" t="e">
        <f>"["&amp;Logo!#REF!&amp;"]"</f>
        <v>#REF!</v>
      </c>
      <c r="G179" s="44" t="s">
        <v>568</v>
      </c>
    </row>
    <row r="180" spans="1:26" x14ac:dyDescent="0.2">
      <c r="A180" s="41" t="str">
        <f t="shared" ca="1" si="2"/>
        <v>Absence/Remarks</v>
      </c>
      <c r="B180" s="37"/>
      <c r="C180" s="42" t="s">
        <v>214</v>
      </c>
      <c r="D180" s="42" t="s">
        <v>215</v>
      </c>
      <c r="E180" s="43" t="s">
        <v>1024</v>
      </c>
      <c r="F180" s="42" t="s">
        <v>856</v>
      </c>
      <c r="G180" s="44" t="s">
        <v>568</v>
      </c>
    </row>
    <row r="181" spans="1:26" x14ac:dyDescent="0.2">
      <c r="A181" s="41" t="str">
        <f t="shared" ca="1" si="2"/>
        <v>Total intern</v>
      </c>
      <c r="B181" s="61"/>
      <c r="C181" s="59" t="s">
        <v>1373</v>
      </c>
      <c r="D181" s="59" t="s">
        <v>1374</v>
      </c>
      <c r="E181" s="62" t="s">
        <v>1373</v>
      </c>
      <c r="F181" s="59" t="s">
        <v>1375</v>
      </c>
      <c r="G181" s="63"/>
    </row>
    <row r="182" spans="1:26" x14ac:dyDescent="0.2">
      <c r="A182" s="41" t="str">
        <f t="shared" ca="1" si="2"/>
        <v>Total extern</v>
      </c>
      <c r="B182" s="61"/>
      <c r="C182" s="59" t="s">
        <v>1376</v>
      </c>
      <c r="D182" s="59" t="s">
        <v>1426</v>
      </c>
      <c r="E182" s="62" t="s">
        <v>1376</v>
      </c>
      <c r="F182" s="59" t="s">
        <v>1377</v>
      </c>
      <c r="G182" s="63"/>
    </row>
    <row r="183" spans="1:26" x14ac:dyDescent="0.2">
      <c r="A183" s="41" t="str">
        <f t="shared" ca="1" si="2"/>
        <v>TOTAL</v>
      </c>
      <c r="B183" s="37"/>
      <c r="C183" s="42" t="s">
        <v>1371</v>
      </c>
      <c r="D183" s="42" t="s">
        <v>1371</v>
      </c>
      <c r="E183" s="42" t="s">
        <v>1371</v>
      </c>
      <c r="F183" s="42" t="s">
        <v>1372</v>
      </c>
      <c r="G183" s="44" t="s">
        <v>568</v>
      </c>
    </row>
    <row r="184" spans="1:26" x14ac:dyDescent="0.2">
      <c r="A184" s="45" t="str">
        <f t="shared" ca="1" si="2"/>
        <v xml:space="preserve"> Function</v>
      </c>
      <c r="B184" s="37"/>
      <c r="C184" s="46" t="s">
        <v>203</v>
      </c>
      <c r="D184" s="46" t="s">
        <v>1192</v>
      </c>
      <c r="E184" s="56" t="s">
        <v>1025</v>
      </c>
      <c r="F184" s="46" t="s">
        <v>857</v>
      </c>
      <c r="G184" s="47" t="s">
        <v>568</v>
      </c>
    </row>
    <row r="185" spans="1:26" x14ac:dyDescent="0.2">
      <c r="A185" s="45" t="e">
        <f t="shared" ca="1" si="2"/>
        <v>#REF!</v>
      </c>
      <c r="B185" s="37"/>
      <c r="C185" s="42" t="e">
        <f>"SALDO"&amp;" ["&amp;Logo!#REF!&amp;"]"</f>
        <v>#REF!</v>
      </c>
      <c r="D185" s="42" t="e">
        <f>"SALDE"&amp;" ["&amp;Logo!#REF!&amp;"]"</f>
        <v>#REF!</v>
      </c>
      <c r="E185" s="43" t="e">
        <f>"BALANCE"&amp;" ["&amp;Logo!#REF!&amp;"]"</f>
        <v>#REF!</v>
      </c>
      <c r="F185" s="42" t="e">
        <f>"SALDO"&amp;" ["&amp;Logo!#REF!&amp;"]"</f>
        <v>#REF!</v>
      </c>
      <c r="G185" s="47"/>
    </row>
    <row r="186" spans="1:26" x14ac:dyDescent="0.2">
      <c r="A186" s="45" t="str">
        <f t="shared" ca="1" si="2"/>
        <v>BALANCE</v>
      </c>
      <c r="B186" s="64"/>
      <c r="C186" s="42" t="s">
        <v>27</v>
      </c>
      <c r="D186" s="42" t="s">
        <v>114</v>
      </c>
      <c r="E186" s="43" t="s">
        <v>1012</v>
      </c>
      <c r="F186" s="42" t="s">
        <v>27</v>
      </c>
      <c r="G186" s="65"/>
    </row>
    <row r="187" spans="1:26" x14ac:dyDescent="0.2">
      <c r="A187" s="45" t="str">
        <f t="shared" ca="1" si="2"/>
        <v>Budget [h]</v>
      </c>
      <c r="B187" s="37"/>
      <c r="C187" s="42" t="s">
        <v>1410</v>
      </c>
      <c r="D187" s="42" t="s">
        <v>1454</v>
      </c>
      <c r="E187" s="42" t="s">
        <v>1410</v>
      </c>
      <c r="F187" s="42" t="s">
        <v>1410</v>
      </c>
      <c r="G187" s="47"/>
    </row>
    <row r="188" spans="1:26" x14ac:dyDescent="0.2">
      <c r="A188" s="45" t="str">
        <f t="shared" ca="1" si="2"/>
        <v>realized [h]</v>
      </c>
      <c r="B188" s="37"/>
      <c r="C188" s="42" t="s">
        <v>1411</v>
      </c>
      <c r="D188" s="42" t="s">
        <v>1412</v>
      </c>
      <c r="E188" s="43" t="s">
        <v>1413</v>
      </c>
      <c r="F188" s="42" t="s">
        <v>1414</v>
      </c>
      <c r="G188" s="47"/>
    </row>
    <row r="189" spans="1:26" x14ac:dyDescent="0.2">
      <c r="A189" s="45" t="str">
        <f t="shared" ca="1" si="2"/>
        <v>balance budget [h]</v>
      </c>
      <c r="B189" s="37"/>
      <c r="C189" s="46" t="s">
        <v>1450</v>
      </c>
      <c r="D189" s="46" t="s">
        <v>1451</v>
      </c>
      <c r="E189" s="56" t="s">
        <v>1452</v>
      </c>
      <c r="F189" s="46" t="s">
        <v>1453</v>
      </c>
      <c r="G189" s="47"/>
    </row>
    <row r="190" spans="1:26" s="54" customFormat="1" x14ac:dyDescent="0.2">
      <c r="A190" s="48" t="str">
        <f t="shared" ca="1" si="2"/>
        <v xml:space="preserve"> B U D G E T</v>
      </c>
      <c r="B190" s="49"/>
      <c r="C190" s="31" t="s">
        <v>219</v>
      </c>
      <c r="D190" s="31" t="s">
        <v>219</v>
      </c>
      <c r="E190" s="50" t="s">
        <v>1026</v>
      </c>
      <c r="F190" s="31" t="s">
        <v>219</v>
      </c>
      <c r="G190" s="51" t="s">
        <v>568</v>
      </c>
      <c r="H190" s="52"/>
      <c r="I190" s="53"/>
      <c r="K190" s="53"/>
      <c r="Z190" s="9"/>
    </row>
    <row r="191" spans="1:26" x14ac:dyDescent="0.2">
      <c r="A191" s="36" t="str">
        <f t="shared" ca="1" si="2"/>
        <v>Internal resources</v>
      </c>
      <c r="B191" s="37"/>
      <c r="C191" s="38" t="s">
        <v>1752</v>
      </c>
      <c r="D191" s="38" t="s">
        <v>1751</v>
      </c>
      <c r="E191" s="39" t="s">
        <v>1753</v>
      </c>
      <c r="F191" s="38" t="s">
        <v>1774</v>
      </c>
      <c r="G191" s="40" t="s">
        <v>568</v>
      </c>
    </row>
    <row r="192" spans="1:26" x14ac:dyDescent="0.2">
      <c r="A192" s="41" t="str">
        <f t="shared" ca="1" si="2"/>
        <v>Title</v>
      </c>
      <c r="B192" s="37"/>
      <c r="C192" s="42" t="s">
        <v>553</v>
      </c>
      <c r="D192" s="42" t="s">
        <v>126</v>
      </c>
      <c r="E192" s="43" t="s">
        <v>1027</v>
      </c>
      <c r="F192" s="42" t="s">
        <v>858</v>
      </c>
      <c r="G192" s="44" t="s">
        <v>568</v>
      </c>
    </row>
    <row r="193" spans="1:7" x14ac:dyDescent="0.2">
      <c r="A193" s="41" t="str">
        <f t="shared" ca="1" si="2"/>
        <v>Standard price</v>
      </c>
      <c r="B193" s="37"/>
      <c r="C193" s="42" t="s">
        <v>123</v>
      </c>
      <c r="D193" s="42" t="s">
        <v>125</v>
      </c>
      <c r="E193" s="43" t="s">
        <v>1028</v>
      </c>
      <c r="F193" s="42" t="s">
        <v>859</v>
      </c>
      <c r="G193" s="44" t="s">
        <v>568</v>
      </c>
    </row>
    <row r="194" spans="1:7" x14ac:dyDescent="0.2">
      <c r="A194" s="41" t="str">
        <f t="shared" ca="1" si="2"/>
        <v>Amount</v>
      </c>
      <c r="B194" s="37"/>
      <c r="C194" s="42" t="s">
        <v>56</v>
      </c>
      <c r="D194" s="42" t="s">
        <v>1193</v>
      </c>
      <c r="E194" s="43" t="s">
        <v>1029</v>
      </c>
      <c r="F194" s="42" t="s">
        <v>860</v>
      </c>
      <c r="G194" s="44" t="s">
        <v>568</v>
      </c>
    </row>
    <row r="195" spans="1:7" x14ac:dyDescent="0.2">
      <c r="A195" s="41" t="str">
        <f t="shared" ca="1" si="2"/>
        <v>Costs (internal)</v>
      </c>
      <c r="B195" s="37"/>
      <c r="C195" s="42" t="s">
        <v>1776</v>
      </c>
      <c r="D195" s="42" t="s">
        <v>218</v>
      </c>
      <c r="E195" s="43" t="s">
        <v>1030</v>
      </c>
      <c r="F195" s="42" t="s">
        <v>861</v>
      </c>
      <c r="G195" s="44" t="s">
        <v>568</v>
      </c>
    </row>
    <row r="196" spans="1:7" x14ac:dyDescent="0.2">
      <c r="A196" s="41" t="str">
        <f t="shared" ca="1" si="2"/>
        <v>Remarks</v>
      </c>
      <c r="B196" s="37"/>
      <c r="C196" s="42" t="s">
        <v>18</v>
      </c>
      <c r="D196" s="42" t="s">
        <v>124</v>
      </c>
      <c r="E196" s="43" t="s">
        <v>1010</v>
      </c>
      <c r="F196" s="42" t="s">
        <v>843</v>
      </c>
      <c r="G196" s="44" t="s">
        <v>568</v>
      </c>
    </row>
    <row r="197" spans="1:7" x14ac:dyDescent="0.2">
      <c r="A197" s="41" t="str">
        <f t="shared" ref="A197:A260" ca="1" si="3">OFFSET($C197,0,$B$4-1)</f>
        <v>External resources</v>
      </c>
      <c r="B197" s="37"/>
      <c r="C197" s="42" t="s">
        <v>1758</v>
      </c>
      <c r="D197" s="42" t="s">
        <v>1757</v>
      </c>
      <c r="E197" s="43" t="s">
        <v>1756</v>
      </c>
      <c r="F197" s="42" t="s">
        <v>1754</v>
      </c>
      <c r="G197" s="44" t="s">
        <v>568</v>
      </c>
    </row>
    <row r="198" spans="1:7" x14ac:dyDescent="0.2">
      <c r="A198" s="41" t="str">
        <f t="shared" ca="1" si="3"/>
        <v>Resources (external)</v>
      </c>
      <c r="B198" s="37"/>
      <c r="C198" s="42" t="s">
        <v>1777</v>
      </c>
      <c r="D198" s="42" t="s">
        <v>1790</v>
      </c>
      <c r="E198" s="43" t="s">
        <v>1791</v>
      </c>
      <c r="F198" s="42" t="s">
        <v>1792</v>
      </c>
      <c r="G198" s="44" t="s">
        <v>568</v>
      </c>
    </row>
    <row r="199" spans="1:7" x14ac:dyDescent="0.2">
      <c r="A199" s="41" t="str">
        <f t="shared" ca="1" si="3"/>
        <v xml:space="preserve">External financing </v>
      </c>
      <c r="B199" s="37"/>
      <c r="C199" s="42" t="s">
        <v>1332</v>
      </c>
      <c r="D199" s="42" t="s">
        <v>1333</v>
      </c>
      <c r="E199" s="43" t="s">
        <v>1334</v>
      </c>
      <c r="F199" s="42" t="s">
        <v>1335</v>
      </c>
      <c r="G199" s="44"/>
    </row>
    <row r="200" spans="1:7" ht="25.5" x14ac:dyDescent="0.2">
      <c r="A200" s="41" t="str">
        <f t="shared" ca="1" si="3"/>
        <v>External financing (eg customers, subsidies etc.)</v>
      </c>
      <c r="B200" s="37"/>
      <c r="C200" s="42" t="s">
        <v>1766</v>
      </c>
      <c r="D200" s="42" t="s">
        <v>1763</v>
      </c>
      <c r="E200" s="43" t="s">
        <v>1764</v>
      </c>
      <c r="F200" s="42" t="s">
        <v>1765</v>
      </c>
      <c r="G200" s="44"/>
    </row>
    <row r="201" spans="1:7" x14ac:dyDescent="0.2">
      <c r="A201" s="41" t="str">
        <f t="shared" ca="1" si="3"/>
        <v>TOTAL external resources</v>
      </c>
      <c r="B201" s="37"/>
      <c r="C201" s="42" t="s">
        <v>1778</v>
      </c>
      <c r="D201" s="42" t="s">
        <v>1779</v>
      </c>
      <c r="E201" s="43" t="s">
        <v>1783</v>
      </c>
      <c r="F201" s="42" t="s">
        <v>1793</v>
      </c>
      <c r="G201" s="44" t="s">
        <v>568</v>
      </c>
    </row>
    <row r="202" spans="1:7" x14ac:dyDescent="0.2">
      <c r="A202" s="41" t="str">
        <f t="shared" ca="1" si="3"/>
        <v>TOTAL internal resources</v>
      </c>
      <c r="B202" s="37"/>
      <c r="C202" s="42" t="s">
        <v>1775</v>
      </c>
      <c r="D202" s="42" t="s">
        <v>1780</v>
      </c>
      <c r="E202" s="43" t="s">
        <v>1784</v>
      </c>
      <c r="F202" s="42" t="s">
        <v>1794</v>
      </c>
      <c r="G202" s="44" t="s">
        <v>568</v>
      </c>
    </row>
    <row r="203" spans="1:7" x14ac:dyDescent="0.2">
      <c r="A203" s="41" t="str">
        <f t="shared" ca="1" si="3"/>
        <v>TOTAL external finances</v>
      </c>
      <c r="B203" s="37"/>
      <c r="C203" s="42" t="s">
        <v>1328</v>
      </c>
      <c r="D203" s="42" t="s">
        <v>1329</v>
      </c>
      <c r="E203" s="43" t="s">
        <v>1330</v>
      </c>
      <c r="F203" s="42" t="s">
        <v>1331</v>
      </c>
      <c r="G203" s="44"/>
    </row>
    <row r="204" spans="1:7" x14ac:dyDescent="0.2">
      <c r="A204" s="41" t="str">
        <f t="shared" ca="1" si="3"/>
        <v>Personnel resources (internal)</v>
      </c>
      <c r="B204" s="37"/>
      <c r="C204" s="42" t="s">
        <v>1795</v>
      </c>
      <c r="D204" s="42" t="s">
        <v>1321</v>
      </c>
      <c r="E204" s="43" t="s">
        <v>1785</v>
      </c>
      <c r="F204" s="42" t="s">
        <v>1322</v>
      </c>
      <c r="G204" s="44" t="s">
        <v>568</v>
      </c>
    </row>
    <row r="205" spans="1:7" x14ac:dyDescent="0.2">
      <c r="A205" s="41" t="str">
        <f t="shared" ca="1" si="3"/>
        <v>Personnel resources (external)</v>
      </c>
      <c r="B205" s="61"/>
      <c r="C205" s="42" t="s">
        <v>1796</v>
      </c>
      <c r="D205" s="42" t="s">
        <v>1369</v>
      </c>
      <c r="E205" s="43" t="s">
        <v>1786</v>
      </c>
      <c r="F205" s="42" t="s">
        <v>1370</v>
      </c>
      <c r="G205" s="63"/>
    </row>
    <row r="206" spans="1:7" x14ac:dyDescent="0.2">
      <c r="A206" s="41" t="str">
        <f t="shared" ca="1" si="3"/>
        <v>TOTAL RESOURCES</v>
      </c>
      <c r="B206" s="37"/>
      <c r="C206" s="42" t="s">
        <v>1759</v>
      </c>
      <c r="D206" s="42" t="s">
        <v>1760</v>
      </c>
      <c r="E206" s="43" t="s">
        <v>1761</v>
      </c>
      <c r="F206" s="42" t="s">
        <v>1762</v>
      </c>
      <c r="G206" s="44" t="s">
        <v>568</v>
      </c>
    </row>
    <row r="207" spans="1:7" x14ac:dyDescent="0.2">
      <c r="A207" s="41" t="str">
        <f t="shared" ca="1" si="3"/>
        <v>Plan</v>
      </c>
      <c r="B207" s="37"/>
      <c r="C207" s="42" t="s">
        <v>220</v>
      </c>
      <c r="D207" s="42" t="s">
        <v>220</v>
      </c>
      <c r="E207" s="43" t="s">
        <v>220</v>
      </c>
      <c r="F207" s="42" t="s">
        <v>756</v>
      </c>
      <c r="G207" s="44" t="s">
        <v>568</v>
      </c>
    </row>
    <row r="208" spans="1:7" x14ac:dyDescent="0.2">
      <c r="A208" s="41" t="str">
        <f t="shared" ca="1" si="3"/>
        <v>Actual state</v>
      </c>
      <c r="B208" s="37"/>
      <c r="C208" s="42" t="s">
        <v>222</v>
      </c>
      <c r="D208" s="42" t="s">
        <v>221</v>
      </c>
      <c r="E208" s="43" t="s">
        <v>1031</v>
      </c>
      <c r="F208" s="42" t="s">
        <v>714</v>
      </c>
      <c r="G208" s="44" t="s">
        <v>568</v>
      </c>
    </row>
    <row r="209" spans="1:26" x14ac:dyDescent="0.2">
      <c r="A209" s="45" t="str">
        <f t="shared" ca="1" si="3"/>
        <v>Balance</v>
      </c>
      <c r="B209" s="37"/>
      <c r="C209" s="46" t="s">
        <v>223</v>
      </c>
      <c r="D209" s="46" t="s">
        <v>224</v>
      </c>
      <c r="E209" s="56" t="s">
        <v>1032</v>
      </c>
      <c r="F209" s="46" t="s">
        <v>223</v>
      </c>
      <c r="G209" s="47" t="s">
        <v>568</v>
      </c>
    </row>
    <row r="210" spans="1:26" s="54" customFormat="1" x14ac:dyDescent="0.25">
      <c r="A210" s="66" t="str">
        <f t="shared" ca="1" si="3"/>
        <v>E R R O R   M E S S A G E S</v>
      </c>
      <c r="B210" s="49"/>
      <c r="C210" s="31" t="s">
        <v>180</v>
      </c>
      <c r="D210" s="31" t="s">
        <v>181</v>
      </c>
      <c r="E210" s="50" t="s">
        <v>1033</v>
      </c>
      <c r="F210" s="31" t="s">
        <v>650</v>
      </c>
      <c r="G210" s="51" t="s">
        <v>568</v>
      </c>
      <c r="H210" s="52"/>
      <c r="I210" s="53"/>
      <c r="K210" s="53"/>
      <c r="Z210" s="9"/>
    </row>
    <row r="211" spans="1:26" ht="25.5" x14ac:dyDescent="0.2">
      <c r="A211" s="67" t="str">
        <f t="shared" ca="1" si="3"/>
        <v>Please fill in date of project start in project charter!!</v>
      </c>
      <c r="B211" s="68"/>
      <c r="C211" s="38" t="s">
        <v>182</v>
      </c>
      <c r="D211" s="38" t="s">
        <v>183</v>
      </c>
      <c r="E211" s="39" t="s">
        <v>1034</v>
      </c>
      <c r="F211" s="38" t="s">
        <v>862</v>
      </c>
      <c r="G211" s="40" t="s">
        <v>568</v>
      </c>
    </row>
    <row r="212" spans="1:26" x14ac:dyDescent="0.2">
      <c r="A212" s="69" t="str">
        <f t="shared" ca="1" si="3"/>
        <v>Finish</v>
      </c>
      <c r="B212" s="68"/>
      <c r="C212" s="42" t="s">
        <v>62</v>
      </c>
      <c r="D212" s="42" t="s">
        <v>101</v>
      </c>
      <c r="E212" s="43" t="s">
        <v>987</v>
      </c>
      <c r="F212" s="42" t="s">
        <v>820</v>
      </c>
      <c r="G212" s="44" t="s">
        <v>568</v>
      </c>
    </row>
    <row r="213" spans="1:26" x14ac:dyDescent="0.2">
      <c r="A213" s="70" t="str">
        <f t="shared" ca="1" si="3"/>
        <v xml:space="preserve"> </v>
      </c>
      <c r="B213" s="68"/>
      <c r="C213" s="46"/>
      <c r="D213" s="46"/>
      <c r="E213" s="56" t="s">
        <v>1035</v>
      </c>
      <c r="F213" s="46"/>
      <c r="G213" s="47" t="s">
        <v>568</v>
      </c>
    </row>
    <row r="214" spans="1:26" s="54" customFormat="1" x14ac:dyDescent="0.25">
      <c r="A214" s="66" t="str">
        <f t="shared" ca="1" si="3"/>
        <v>R O U G H   C O N C E PT</v>
      </c>
      <c r="B214" s="49"/>
      <c r="C214" s="31" t="s">
        <v>500</v>
      </c>
      <c r="D214" s="31" t="s">
        <v>501</v>
      </c>
      <c r="E214" s="50" t="s">
        <v>1036</v>
      </c>
      <c r="F214" s="31" t="s">
        <v>926</v>
      </c>
      <c r="G214" s="51" t="s">
        <v>568</v>
      </c>
      <c r="H214" s="52"/>
      <c r="I214" s="53"/>
      <c r="K214" s="53"/>
      <c r="Z214" s="9"/>
    </row>
    <row r="215" spans="1:26" x14ac:dyDescent="0.2">
      <c r="A215" s="67" t="str">
        <f t="shared" ca="1" si="3"/>
        <v>Table of contents</v>
      </c>
      <c r="B215" s="68"/>
      <c r="C215" s="38" t="s">
        <v>395</v>
      </c>
      <c r="D215" s="38" t="s">
        <v>394</v>
      </c>
      <c r="E215" s="39" t="s">
        <v>1037</v>
      </c>
      <c r="F215" s="38" t="s">
        <v>863</v>
      </c>
      <c r="G215" s="40" t="s">
        <v>568</v>
      </c>
    </row>
    <row r="216" spans="1:26" x14ac:dyDescent="0.2">
      <c r="A216" s="69" t="str">
        <f t="shared" ca="1" si="3"/>
        <v>Management summary</v>
      </c>
      <c r="B216" s="68"/>
      <c r="C216" s="42" t="s">
        <v>367</v>
      </c>
      <c r="D216" s="42" t="s">
        <v>367</v>
      </c>
      <c r="E216" s="43" t="s">
        <v>1038</v>
      </c>
      <c r="F216" s="42" t="s">
        <v>367</v>
      </c>
      <c r="G216" s="44" t="s">
        <v>568</v>
      </c>
    </row>
    <row r="217" spans="1:26" x14ac:dyDescent="0.2">
      <c r="A217" s="69" t="str">
        <f t="shared" ca="1" si="3"/>
        <v>Existing situation</v>
      </c>
      <c r="B217" s="68"/>
      <c r="C217" s="42" t="s">
        <v>368</v>
      </c>
      <c r="D217" s="42" t="s">
        <v>396</v>
      </c>
      <c r="E217" s="43" t="s">
        <v>1039</v>
      </c>
      <c r="F217" s="42" t="s">
        <v>864</v>
      </c>
      <c r="G217" s="44" t="s">
        <v>568</v>
      </c>
    </row>
    <row r="218" spans="1:26" x14ac:dyDescent="0.2">
      <c r="A218" s="69" t="str">
        <f t="shared" ca="1" si="3"/>
        <v>Project organization and milestones</v>
      </c>
      <c r="B218" s="68"/>
      <c r="C218" s="42" t="s">
        <v>369</v>
      </c>
      <c r="D218" s="42" t="s">
        <v>397</v>
      </c>
      <c r="E218" s="43" t="s">
        <v>1194</v>
      </c>
      <c r="F218" s="42" t="s">
        <v>865</v>
      </c>
      <c r="G218" s="44" t="s">
        <v>568</v>
      </c>
    </row>
    <row r="219" spans="1:26" x14ac:dyDescent="0.2">
      <c r="A219" s="69" t="str">
        <f t="shared" ca="1" si="3"/>
        <v>Rough budget</v>
      </c>
      <c r="B219" s="68"/>
      <c r="C219" s="42" t="s">
        <v>370</v>
      </c>
      <c r="D219" s="42" t="s">
        <v>398</v>
      </c>
      <c r="E219" s="43" t="s">
        <v>1040</v>
      </c>
      <c r="F219" s="42" t="s">
        <v>866</v>
      </c>
      <c r="G219" s="44" t="s">
        <v>568</v>
      </c>
    </row>
    <row r="220" spans="1:26" x14ac:dyDescent="0.2">
      <c r="A220" s="69" t="str">
        <f t="shared" ca="1" si="3"/>
        <v xml:space="preserve">Possible solutions </v>
      </c>
      <c r="B220" s="68"/>
      <c r="C220" s="42" t="s">
        <v>371</v>
      </c>
      <c r="D220" s="42" t="s">
        <v>399</v>
      </c>
      <c r="E220" s="43" t="s">
        <v>1041</v>
      </c>
      <c r="F220" s="42" t="s">
        <v>867</v>
      </c>
      <c r="G220" s="44" t="s">
        <v>568</v>
      </c>
    </row>
    <row r="221" spans="1:26" x14ac:dyDescent="0.2">
      <c r="A221" s="69" t="str">
        <f t="shared" ca="1" si="3"/>
        <v>Approach</v>
      </c>
      <c r="B221" s="68"/>
      <c r="C221" s="42" t="s">
        <v>372</v>
      </c>
      <c r="D221" s="42" t="s">
        <v>400</v>
      </c>
      <c r="E221" s="43" t="s">
        <v>1042</v>
      </c>
      <c r="F221" s="42" t="s">
        <v>868</v>
      </c>
      <c r="G221" s="44" t="s">
        <v>568</v>
      </c>
    </row>
    <row r="222" spans="1:26" x14ac:dyDescent="0.2">
      <c r="A222" s="69" t="str">
        <f t="shared" ca="1" si="3"/>
        <v>Attachments</v>
      </c>
      <c r="B222" s="68"/>
      <c r="C222" s="42" t="s">
        <v>373</v>
      </c>
      <c r="D222" s="42" t="s">
        <v>401</v>
      </c>
      <c r="E222" s="43" t="s">
        <v>1223</v>
      </c>
      <c r="F222" s="42" t="s">
        <v>869</v>
      </c>
      <c r="G222" s="44" t="s">
        <v>568</v>
      </c>
    </row>
    <row r="223" spans="1:26" x14ac:dyDescent="0.2">
      <c r="A223" s="69" t="str">
        <f t="shared" ca="1" si="3"/>
        <v>Open MS Word template &gt;&gt;</v>
      </c>
      <c r="B223" s="68"/>
      <c r="C223" s="42" t="s">
        <v>433</v>
      </c>
      <c r="D223" s="42" t="s">
        <v>642</v>
      </c>
      <c r="E223" s="43" t="s">
        <v>1043</v>
      </c>
      <c r="F223" s="42" t="s">
        <v>870</v>
      </c>
      <c r="G223" s="44" t="s">
        <v>568</v>
      </c>
    </row>
    <row r="224" spans="1:26" x14ac:dyDescent="0.2">
      <c r="A224" s="69" t="str">
        <f t="shared" ca="1" si="3"/>
        <v>Management summary</v>
      </c>
      <c r="B224" s="68"/>
      <c r="C224" s="42" t="s">
        <v>367</v>
      </c>
      <c r="D224" s="42" t="s">
        <v>367</v>
      </c>
      <c r="E224" s="43" t="s">
        <v>1038</v>
      </c>
      <c r="F224" s="42" t="s">
        <v>367</v>
      </c>
      <c r="G224" s="44" t="s">
        <v>568</v>
      </c>
    </row>
    <row r="225" spans="1:7" ht="25.5" x14ac:dyDescent="0.2">
      <c r="A225" s="69" t="str">
        <f t="shared" ca="1" si="3"/>
        <v xml:space="preserve">Summarize main features on max. half a page: </v>
      </c>
      <c r="B225" s="68"/>
      <c r="C225" s="42" t="s">
        <v>374</v>
      </c>
      <c r="D225" s="42" t="s">
        <v>407</v>
      </c>
      <c r="E225" s="43" t="s">
        <v>1044</v>
      </c>
      <c r="F225" s="42" t="s">
        <v>871</v>
      </c>
      <c r="G225" s="44" t="s">
        <v>568</v>
      </c>
    </row>
    <row r="226" spans="1:7" x14ac:dyDescent="0.2">
      <c r="A226" s="69" t="str">
        <f t="shared" ca="1" si="3"/>
        <v>Existing situation and problem?</v>
      </c>
      <c r="B226" s="68"/>
      <c r="C226" s="42" t="s">
        <v>408</v>
      </c>
      <c r="D226" s="42" t="s">
        <v>402</v>
      </c>
      <c r="E226" s="43" t="s">
        <v>1045</v>
      </c>
      <c r="F226" s="42" t="s">
        <v>872</v>
      </c>
      <c r="G226" s="44" t="s">
        <v>568</v>
      </c>
    </row>
    <row r="227" spans="1:7" x14ac:dyDescent="0.2">
      <c r="A227" s="69" t="str">
        <f t="shared" ca="1" si="3"/>
        <v>Project goals?</v>
      </c>
      <c r="B227" s="68"/>
      <c r="C227" s="42" t="s">
        <v>409</v>
      </c>
      <c r="D227" s="42" t="s">
        <v>403</v>
      </c>
      <c r="E227" s="43" t="s">
        <v>1046</v>
      </c>
      <c r="F227" s="42" t="s">
        <v>873</v>
      </c>
      <c r="G227" s="44" t="s">
        <v>568</v>
      </c>
    </row>
    <row r="228" spans="1:7" x14ac:dyDescent="0.2">
      <c r="A228" s="69" t="str">
        <f t="shared" ca="1" si="3"/>
        <v>Expected results</v>
      </c>
      <c r="B228" s="68"/>
      <c r="C228" s="42" t="s">
        <v>410</v>
      </c>
      <c r="D228" s="42" t="s">
        <v>404</v>
      </c>
      <c r="E228" s="43" t="s">
        <v>1047</v>
      </c>
      <c r="F228" s="42" t="s">
        <v>874</v>
      </c>
      <c r="G228" s="44" t="s">
        <v>568</v>
      </c>
    </row>
    <row r="229" spans="1:7" x14ac:dyDescent="0.2">
      <c r="A229" s="69" t="str">
        <f t="shared" ca="1" si="3"/>
        <v>Proposal of a solution?</v>
      </c>
      <c r="B229" s="68"/>
      <c r="C229" s="42" t="s">
        <v>411</v>
      </c>
      <c r="D229" s="42" t="s">
        <v>405</v>
      </c>
      <c r="E229" s="43" t="s">
        <v>1048</v>
      </c>
      <c r="F229" s="42" t="s">
        <v>875</v>
      </c>
      <c r="G229" s="44" t="s">
        <v>568</v>
      </c>
    </row>
    <row r="230" spans="1:7" ht="25.5" x14ac:dyDescent="0.2">
      <c r="A230" s="69" t="str">
        <f t="shared" ca="1" si="3"/>
        <v>What decisions does the client have to reach and by when?</v>
      </c>
      <c r="B230" s="68"/>
      <c r="C230" s="42" t="s">
        <v>412</v>
      </c>
      <c r="D230" s="42" t="s">
        <v>406</v>
      </c>
      <c r="E230" s="43" t="s">
        <v>1049</v>
      </c>
      <c r="F230" s="42" t="s">
        <v>876</v>
      </c>
      <c r="G230" s="44" t="s">
        <v>568</v>
      </c>
    </row>
    <row r="231" spans="1:7" x14ac:dyDescent="0.2">
      <c r="A231" s="69" t="str">
        <f t="shared" ca="1" si="3"/>
        <v xml:space="preserve"> </v>
      </c>
      <c r="B231" s="68"/>
      <c r="C231" s="42"/>
      <c r="D231" s="42"/>
      <c r="E231" s="43" t="s">
        <v>1035</v>
      </c>
      <c r="F231" s="42"/>
      <c r="G231" s="44" t="s">
        <v>568</v>
      </c>
    </row>
    <row r="232" spans="1:7" x14ac:dyDescent="0.2">
      <c r="A232" s="69" t="str">
        <f t="shared" ca="1" si="3"/>
        <v>Existing situation</v>
      </c>
      <c r="B232" s="68"/>
      <c r="C232" s="42" t="s">
        <v>368</v>
      </c>
      <c r="D232" s="42" t="s">
        <v>396</v>
      </c>
      <c r="E232" s="43" t="s">
        <v>1039</v>
      </c>
      <c r="F232" s="42" t="s">
        <v>864</v>
      </c>
      <c r="G232" s="44" t="s">
        <v>568</v>
      </c>
    </row>
    <row r="233" spans="1:7" x14ac:dyDescent="0.2">
      <c r="A233" s="69" t="str">
        <f t="shared" ca="1" si="3"/>
        <v>Who is the client?</v>
      </c>
      <c r="B233" s="68"/>
      <c r="C233" s="42" t="s">
        <v>375</v>
      </c>
      <c r="D233" s="42" t="s">
        <v>413</v>
      </c>
      <c r="E233" s="43" t="s">
        <v>1195</v>
      </c>
      <c r="F233" s="42" t="s">
        <v>877</v>
      </c>
      <c r="G233" s="44" t="s">
        <v>568</v>
      </c>
    </row>
    <row r="234" spans="1:7" x14ac:dyDescent="0.2">
      <c r="A234" s="69" t="str">
        <f t="shared" ca="1" si="3"/>
        <v xml:space="preserve">Short definition of problem </v>
      </c>
      <c r="B234" s="68"/>
      <c r="C234" s="42" t="s">
        <v>376</v>
      </c>
      <c r="D234" s="42" t="s">
        <v>414</v>
      </c>
      <c r="E234" s="43" t="s">
        <v>1050</v>
      </c>
      <c r="F234" s="42" t="s">
        <v>878</v>
      </c>
      <c r="G234" s="44" t="s">
        <v>568</v>
      </c>
    </row>
    <row r="235" spans="1:7" x14ac:dyDescent="0.2">
      <c r="A235" s="69" t="str">
        <f t="shared" ca="1" si="3"/>
        <v>What are the project goals?</v>
      </c>
      <c r="B235" s="68"/>
      <c r="C235" s="42" t="s">
        <v>377</v>
      </c>
      <c r="D235" s="42" t="s">
        <v>415</v>
      </c>
      <c r="E235" s="43" t="s">
        <v>1051</v>
      </c>
      <c r="F235" s="42" t="s">
        <v>879</v>
      </c>
      <c r="G235" s="44" t="s">
        <v>568</v>
      </c>
    </row>
    <row r="236" spans="1:7" ht="25.5" x14ac:dyDescent="0.2">
      <c r="A236" s="69" t="str">
        <f t="shared" ca="1" si="3"/>
        <v>What are the expected results (deliverable)?</v>
      </c>
      <c r="B236" s="68"/>
      <c r="C236" s="42" t="s">
        <v>378</v>
      </c>
      <c r="D236" s="42" t="s">
        <v>416</v>
      </c>
      <c r="E236" s="43" t="s">
        <v>1052</v>
      </c>
      <c r="F236" s="42" t="s">
        <v>880</v>
      </c>
      <c r="G236" s="44" t="s">
        <v>568</v>
      </c>
    </row>
    <row r="237" spans="1:7" x14ac:dyDescent="0.2">
      <c r="A237" s="69" t="str">
        <f t="shared" ca="1" si="3"/>
        <v>What are the success factors?</v>
      </c>
      <c r="B237" s="68"/>
      <c r="C237" s="42" t="s">
        <v>379</v>
      </c>
      <c r="D237" s="42" t="s">
        <v>417</v>
      </c>
      <c r="E237" s="43" t="s">
        <v>1053</v>
      </c>
      <c r="F237" s="42" t="s">
        <v>881</v>
      </c>
      <c r="G237" s="44" t="s">
        <v>568</v>
      </c>
    </row>
    <row r="238" spans="1:7" x14ac:dyDescent="0.2">
      <c r="A238" s="69" t="str">
        <f t="shared" ca="1" si="3"/>
        <v>What are the risks?</v>
      </c>
      <c r="B238" s="68"/>
      <c r="C238" s="42" t="s">
        <v>380</v>
      </c>
      <c r="D238" s="42" t="s">
        <v>418</v>
      </c>
      <c r="E238" s="43" t="s">
        <v>1054</v>
      </c>
      <c r="F238" s="42" t="s">
        <v>882</v>
      </c>
      <c r="G238" s="44" t="s">
        <v>568</v>
      </c>
    </row>
    <row r="239" spans="1:7" x14ac:dyDescent="0.2">
      <c r="A239" s="69" t="str">
        <f t="shared" ca="1" si="3"/>
        <v xml:space="preserve"> </v>
      </c>
      <c r="B239" s="68"/>
      <c r="C239" s="42"/>
      <c r="D239" s="42"/>
      <c r="E239" s="43" t="s">
        <v>1035</v>
      </c>
      <c r="F239" s="42"/>
      <c r="G239" s="44" t="s">
        <v>568</v>
      </c>
    </row>
    <row r="240" spans="1:7" x14ac:dyDescent="0.2">
      <c r="A240" s="69" t="str">
        <f t="shared" ca="1" si="3"/>
        <v>Project organization and milestones</v>
      </c>
      <c r="B240" s="68"/>
      <c r="C240" s="42" t="s">
        <v>369</v>
      </c>
      <c r="D240" s="42" t="s">
        <v>397</v>
      </c>
      <c r="E240" s="43" t="s">
        <v>1194</v>
      </c>
      <c r="F240" s="42" t="s">
        <v>865</v>
      </c>
      <c r="G240" s="44" t="s">
        <v>568</v>
      </c>
    </row>
    <row r="241" spans="1:7" x14ac:dyDescent="0.2">
      <c r="A241" s="69" t="str">
        <f t="shared" ca="1" si="3"/>
        <v>Project organization chart?</v>
      </c>
      <c r="B241" s="68"/>
      <c r="C241" s="42" t="s">
        <v>381</v>
      </c>
      <c r="D241" s="42" t="s">
        <v>419</v>
      </c>
      <c r="E241" s="43" t="s">
        <v>1196</v>
      </c>
      <c r="F241" s="42" t="s">
        <v>883</v>
      </c>
      <c r="G241" s="44" t="s">
        <v>568</v>
      </c>
    </row>
    <row r="242" spans="1:7" ht="38.25" x14ac:dyDescent="0.2">
      <c r="A242" s="69" t="str">
        <f t="shared" ca="1" si="3"/>
        <v xml:space="preserve">Who is working on the project? Who is responsible for what (responsibilities, authority)? </v>
      </c>
      <c r="B242" s="68"/>
      <c r="C242" s="42" t="s">
        <v>382</v>
      </c>
      <c r="D242" s="42" t="s">
        <v>420</v>
      </c>
      <c r="E242" s="43" t="s">
        <v>1055</v>
      </c>
      <c r="F242" s="42" t="s">
        <v>884</v>
      </c>
      <c r="G242" s="44" t="s">
        <v>568</v>
      </c>
    </row>
    <row r="243" spans="1:7" x14ac:dyDescent="0.2">
      <c r="A243" s="69" t="str">
        <f t="shared" ca="1" si="3"/>
        <v>Which milestones are there?</v>
      </c>
      <c r="B243" s="68"/>
      <c r="C243" s="42" t="s">
        <v>383</v>
      </c>
      <c r="D243" s="42" t="s">
        <v>421</v>
      </c>
      <c r="E243" s="43" t="s">
        <v>1056</v>
      </c>
      <c r="F243" s="42" t="s">
        <v>885</v>
      </c>
      <c r="G243" s="44" t="s">
        <v>568</v>
      </c>
    </row>
    <row r="244" spans="1:7" x14ac:dyDescent="0.2">
      <c r="A244" s="69" t="str">
        <f t="shared" ca="1" si="3"/>
        <v>What does the rough planning look like?</v>
      </c>
      <c r="B244" s="68"/>
      <c r="C244" s="42" t="s">
        <v>384</v>
      </c>
      <c r="D244" s="42" t="s">
        <v>422</v>
      </c>
      <c r="E244" s="43" t="s">
        <v>1057</v>
      </c>
      <c r="F244" s="42" t="s">
        <v>886</v>
      </c>
      <c r="G244" s="44" t="s">
        <v>568</v>
      </c>
    </row>
    <row r="245" spans="1:7" ht="38.25" x14ac:dyDescent="0.2">
      <c r="A245" s="69" t="str">
        <f t="shared" ca="1" si="3"/>
        <v>What is the information policy on the course of the project, how will it be communicated?</v>
      </c>
      <c r="B245" s="68"/>
      <c r="C245" s="42" t="s">
        <v>385</v>
      </c>
      <c r="D245" s="42" t="s">
        <v>423</v>
      </c>
      <c r="E245" s="43" t="s">
        <v>1058</v>
      </c>
      <c r="F245" s="42" t="s">
        <v>887</v>
      </c>
      <c r="G245" s="44" t="s">
        <v>568</v>
      </c>
    </row>
    <row r="246" spans="1:7" x14ac:dyDescent="0.2">
      <c r="A246" s="69" t="str">
        <f t="shared" ca="1" si="3"/>
        <v xml:space="preserve"> </v>
      </c>
      <c r="B246" s="68"/>
      <c r="C246" s="42"/>
      <c r="D246" s="42"/>
      <c r="E246" s="43" t="s">
        <v>1035</v>
      </c>
      <c r="F246" s="42"/>
      <c r="G246" s="44" t="s">
        <v>568</v>
      </c>
    </row>
    <row r="247" spans="1:7" x14ac:dyDescent="0.2">
      <c r="A247" s="69" t="str">
        <f t="shared" ca="1" si="3"/>
        <v>Rough budget</v>
      </c>
      <c r="B247" s="68"/>
      <c r="C247" s="42" t="s">
        <v>370</v>
      </c>
      <c r="D247" s="42" t="s">
        <v>398</v>
      </c>
      <c r="E247" s="43" t="s">
        <v>1040</v>
      </c>
      <c r="F247" s="42" t="s">
        <v>866</v>
      </c>
      <c r="G247" s="44" t="s">
        <v>568</v>
      </c>
    </row>
    <row r="248" spans="1:7" ht="25.5" x14ac:dyDescent="0.2">
      <c r="A248" s="69" t="str">
        <f t="shared" ca="1" si="3"/>
        <v>Internal resources (amount of half days, perhaps converted into Francs)?</v>
      </c>
      <c r="B248" s="68"/>
      <c r="C248" s="42" t="s">
        <v>386</v>
      </c>
      <c r="D248" s="42" t="s">
        <v>424</v>
      </c>
      <c r="E248" s="43" t="s">
        <v>1059</v>
      </c>
      <c r="F248" s="42" t="s">
        <v>888</v>
      </c>
      <c r="G248" s="44" t="s">
        <v>568</v>
      </c>
    </row>
    <row r="249" spans="1:7" x14ac:dyDescent="0.2">
      <c r="A249" s="69" t="str">
        <f t="shared" ca="1" si="3"/>
        <v>External costs?</v>
      </c>
      <c r="B249" s="68"/>
      <c r="C249" s="42" t="s">
        <v>387</v>
      </c>
      <c r="D249" s="42" t="s">
        <v>425</v>
      </c>
      <c r="E249" s="43" t="s">
        <v>1060</v>
      </c>
      <c r="F249" s="42" t="s">
        <v>889</v>
      </c>
      <c r="G249" s="44" t="s">
        <v>568</v>
      </c>
    </row>
    <row r="250" spans="1:7" x14ac:dyDescent="0.2">
      <c r="A250" s="69" t="str">
        <f t="shared" ca="1" si="3"/>
        <v xml:space="preserve"> </v>
      </c>
      <c r="B250" s="68"/>
      <c r="C250" s="42"/>
      <c r="D250" s="42"/>
      <c r="E250" s="43" t="s">
        <v>1035</v>
      </c>
      <c r="F250" s="42"/>
      <c r="G250" s="44" t="s">
        <v>568</v>
      </c>
    </row>
    <row r="251" spans="1:7" x14ac:dyDescent="0.2">
      <c r="A251" s="69" t="str">
        <f t="shared" ca="1" si="3"/>
        <v>Possible solutions</v>
      </c>
      <c r="B251" s="68"/>
      <c r="C251" s="42" t="s">
        <v>371</v>
      </c>
      <c r="D251" s="42" t="s">
        <v>399</v>
      </c>
      <c r="E251" s="43" t="s">
        <v>1061</v>
      </c>
      <c r="F251" s="42" t="s">
        <v>867</v>
      </c>
      <c r="G251" s="44" t="s">
        <v>568</v>
      </c>
    </row>
    <row r="252" spans="1:7" x14ac:dyDescent="0.2">
      <c r="A252" s="69" t="str">
        <f t="shared" ca="1" si="3"/>
        <v>Propose various solutions.</v>
      </c>
      <c r="B252" s="68"/>
      <c r="C252" s="42" t="s">
        <v>388</v>
      </c>
      <c r="D252" s="42" t="s">
        <v>426</v>
      </c>
      <c r="E252" s="43" t="s">
        <v>1062</v>
      </c>
      <c r="F252" s="42" t="s">
        <v>890</v>
      </c>
      <c r="G252" s="44" t="s">
        <v>568</v>
      </c>
    </row>
    <row r="253" spans="1:7" ht="25.5" x14ac:dyDescent="0.2">
      <c r="A253" s="69" t="str">
        <f t="shared" ca="1" si="3"/>
        <v>Assessment of solutions (advantages and disadvantages)?</v>
      </c>
      <c r="B253" s="68"/>
      <c r="C253" s="42" t="s">
        <v>389</v>
      </c>
      <c r="D253" s="42" t="s">
        <v>427</v>
      </c>
      <c r="E253" s="43" t="s">
        <v>1063</v>
      </c>
      <c r="F253" s="42" t="s">
        <v>891</v>
      </c>
      <c r="G253" s="44" t="s">
        <v>568</v>
      </c>
    </row>
    <row r="254" spans="1:7" x14ac:dyDescent="0.2">
      <c r="A254" s="69" t="str">
        <f t="shared" ca="1" si="3"/>
        <v>Suggest a solution.</v>
      </c>
      <c r="B254" s="68"/>
      <c r="C254" s="42" t="s">
        <v>390</v>
      </c>
      <c r="D254" s="42" t="s">
        <v>428</v>
      </c>
      <c r="E254" s="43" t="s">
        <v>1064</v>
      </c>
      <c r="F254" s="42" t="s">
        <v>892</v>
      </c>
      <c r="G254" s="44" t="s">
        <v>568</v>
      </c>
    </row>
    <row r="255" spans="1:7" x14ac:dyDescent="0.2">
      <c r="A255" s="69" t="str">
        <f t="shared" ca="1" si="3"/>
        <v xml:space="preserve"> </v>
      </c>
      <c r="B255" s="68"/>
      <c r="C255" s="42"/>
      <c r="D255" s="42"/>
      <c r="E255" s="43" t="s">
        <v>1035</v>
      </c>
      <c r="F255" s="42"/>
      <c r="G255" s="44" t="s">
        <v>568</v>
      </c>
    </row>
    <row r="256" spans="1:7" x14ac:dyDescent="0.2">
      <c r="A256" s="69" t="str">
        <f t="shared" ca="1" si="3"/>
        <v>Approach</v>
      </c>
      <c r="B256" s="68"/>
      <c r="C256" s="42" t="s">
        <v>372</v>
      </c>
      <c r="D256" s="42" t="s">
        <v>400</v>
      </c>
      <c r="E256" s="43" t="s">
        <v>1042</v>
      </c>
      <c r="F256" s="42" t="s">
        <v>868</v>
      </c>
      <c r="G256" s="44" t="s">
        <v>568</v>
      </c>
    </row>
    <row r="257" spans="1:26" x14ac:dyDescent="0.2">
      <c r="A257" s="69" t="str">
        <f t="shared" ca="1" si="3"/>
        <v>What are the next steps? Suggestion?</v>
      </c>
      <c r="B257" s="68"/>
      <c r="C257" s="42" t="s">
        <v>391</v>
      </c>
      <c r="D257" s="42" t="s">
        <v>429</v>
      </c>
      <c r="E257" s="43" t="s">
        <v>1065</v>
      </c>
      <c r="F257" s="42" t="s">
        <v>893</v>
      </c>
      <c r="G257" s="44" t="s">
        <v>568</v>
      </c>
    </row>
    <row r="258" spans="1:26" x14ac:dyDescent="0.2">
      <c r="A258" s="69" t="str">
        <f t="shared" ca="1" si="3"/>
        <v>What has to be decided by when?</v>
      </c>
      <c r="B258" s="68"/>
      <c r="C258" s="42" t="s">
        <v>392</v>
      </c>
      <c r="D258" s="42" t="s">
        <v>430</v>
      </c>
      <c r="E258" s="43" t="s">
        <v>1066</v>
      </c>
      <c r="F258" s="42" t="s">
        <v>894</v>
      </c>
      <c r="G258" s="44" t="s">
        <v>568</v>
      </c>
    </row>
    <row r="259" spans="1:26" x14ac:dyDescent="0.2">
      <c r="A259" s="69" t="str">
        <f t="shared" ca="1" si="3"/>
        <v xml:space="preserve"> </v>
      </c>
      <c r="B259" s="68"/>
      <c r="C259" s="42"/>
      <c r="D259" s="42"/>
      <c r="E259" s="43" t="s">
        <v>1035</v>
      </c>
      <c r="F259" s="42"/>
      <c r="G259" s="44" t="s">
        <v>568</v>
      </c>
    </row>
    <row r="260" spans="1:26" x14ac:dyDescent="0.2">
      <c r="A260" s="69" t="str">
        <f t="shared" ca="1" si="3"/>
        <v>Attachments</v>
      </c>
      <c r="B260" s="68"/>
      <c r="C260" s="42" t="s">
        <v>432</v>
      </c>
      <c r="D260" s="42" t="s">
        <v>401</v>
      </c>
      <c r="E260" s="43" t="s">
        <v>1223</v>
      </c>
      <c r="F260" s="42" t="s">
        <v>869</v>
      </c>
      <c r="G260" s="44" t="s">
        <v>568</v>
      </c>
    </row>
    <row r="261" spans="1:26" ht="25.5" x14ac:dyDescent="0.2">
      <c r="A261" s="69" t="str">
        <f t="shared" ref="A261:A324" ca="1" si="4">OFFSET($C261,0,$B$4-1)</f>
        <v>Minimum: project charter, rough planning, project team, rough budget</v>
      </c>
      <c r="B261" s="68"/>
      <c r="C261" s="42" t="s">
        <v>393</v>
      </c>
      <c r="D261" s="42" t="s">
        <v>431</v>
      </c>
      <c r="E261" s="43" t="s">
        <v>1067</v>
      </c>
      <c r="F261" s="42" t="s">
        <v>895</v>
      </c>
      <c r="G261" s="44" t="s">
        <v>568</v>
      </c>
    </row>
    <row r="262" spans="1:26" ht="25.5" x14ac:dyDescent="0.2">
      <c r="A262" s="70" t="str">
        <f t="shared" ca="1" si="4"/>
        <v>Enter here the hyperlink to the document with  the right mouse button</v>
      </c>
      <c r="B262" s="68"/>
      <c r="C262" s="46" t="s">
        <v>1799</v>
      </c>
      <c r="D262" s="46" t="s">
        <v>1798</v>
      </c>
      <c r="E262" s="56" t="s">
        <v>1736</v>
      </c>
      <c r="F262" s="46" t="s">
        <v>1737</v>
      </c>
      <c r="G262" s="47" t="s">
        <v>568</v>
      </c>
    </row>
    <row r="263" spans="1:26" s="54" customFormat="1" x14ac:dyDescent="0.25">
      <c r="A263" s="66" t="str">
        <f t="shared" ca="1" si="4"/>
        <v>D E T A I L E D   C O N C E P T</v>
      </c>
      <c r="B263" s="49"/>
      <c r="C263" s="31" t="s">
        <v>502</v>
      </c>
      <c r="D263" s="31" t="s">
        <v>503</v>
      </c>
      <c r="E263" s="50" t="s">
        <v>1068</v>
      </c>
      <c r="F263" s="31" t="s">
        <v>925</v>
      </c>
      <c r="G263" s="51" t="s">
        <v>568</v>
      </c>
      <c r="H263" s="52"/>
      <c r="I263" s="53"/>
      <c r="K263" s="53"/>
      <c r="Z263" s="9"/>
    </row>
    <row r="264" spans="1:26" x14ac:dyDescent="0.2">
      <c r="A264" s="67" t="str">
        <f t="shared" ca="1" si="4"/>
        <v>Management summary</v>
      </c>
      <c r="B264" s="68"/>
      <c r="C264" s="38" t="s">
        <v>367</v>
      </c>
      <c r="D264" s="38" t="s">
        <v>367</v>
      </c>
      <c r="E264" s="39" t="s">
        <v>1038</v>
      </c>
      <c r="F264" s="38" t="s">
        <v>367</v>
      </c>
      <c r="G264" s="40" t="s">
        <v>568</v>
      </c>
    </row>
    <row r="265" spans="1:26" x14ac:dyDescent="0.2">
      <c r="A265" s="69" t="str">
        <f t="shared" ca="1" si="4"/>
        <v>Existing situation</v>
      </c>
      <c r="B265" s="68"/>
      <c r="C265" s="42" t="s">
        <v>368</v>
      </c>
      <c r="D265" s="42" t="s">
        <v>396</v>
      </c>
      <c r="E265" s="43" t="s">
        <v>1039</v>
      </c>
      <c r="F265" s="42" t="s">
        <v>864</v>
      </c>
      <c r="G265" s="44" t="s">
        <v>568</v>
      </c>
    </row>
    <row r="266" spans="1:26" x14ac:dyDescent="0.2">
      <c r="A266" s="69" t="str">
        <f t="shared" ca="1" si="4"/>
        <v>Organization and planning</v>
      </c>
      <c r="B266" s="68"/>
      <c r="C266" s="42" t="s">
        <v>434</v>
      </c>
      <c r="D266" s="42" t="s">
        <v>463</v>
      </c>
      <c r="E266" s="43" t="s">
        <v>1197</v>
      </c>
      <c r="F266" s="42" t="s">
        <v>896</v>
      </c>
      <c r="G266" s="44" t="s">
        <v>568</v>
      </c>
    </row>
    <row r="267" spans="1:26" x14ac:dyDescent="0.2">
      <c r="A267" s="69" t="str">
        <f t="shared" ca="1" si="4"/>
        <v>Resources</v>
      </c>
      <c r="B267" s="68"/>
      <c r="C267" s="42" t="s">
        <v>144</v>
      </c>
      <c r="D267" s="42" t="s">
        <v>145</v>
      </c>
      <c r="E267" s="43" t="s">
        <v>1069</v>
      </c>
      <c r="F267" s="42" t="s">
        <v>897</v>
      </c>
      <c r="G267" s="44" t="s">
        <v>568</v>
      </c>
    </row>
    <row r="268" spans="1:26" x14ac:dyDescent="0.2">
      <c r="A268" s="69" t="str">
        <f t="shared" ca="1" si="4"/>
        <v>Implementation</v>
      </c>
      <c r="B268" s="68"/>
      <c r="C268" s="42" t="s">
        <v>435</v>
      </c>
      <c r="D268" s="42" t="s">
        <v>464</v>
      </c>
      <c r="E268" s="43" t="s">
        <v>928</v>
      </c>
      <c r="F268" s="42" t="s">
        <v>898</v>
      </c>
      <c r="G268" s="44" t="s">
        <v>568</v>
      </c>
    </row>
    <row r="269" spans="1:26" x14ac:dyDescent="0.2">
      <c r="A269" s="69" t="str">
        <f t="shared" ca="1" si="4"/>
        <v>Success factors and risks</v>
      </c>
      <c r="B269" s="68"/>
      <c r="C269" s="42" t="s">
        <v>436</v>
      </c>
      <c r="D269" s="42" t="s">
        <v>465</v>
      </c>
      <c r="E269" s="43" t="s">
        <v>1087</v>
      </c>
      <c r="F269" s="42" t="s">
        <v>899</v>
      </c>
      <c r="G269" s="44" t="s">
        <v>568</v>
      </c>
    </row>
    <row r="270" spans="1:26" x14ac:dyDescent="0.2">
      <c r="A270" s="69" t="str">
        <f t="shared" ca="1" si="4"/>
        <v>Quality assurance and controlling</v>
      </c>
      <c r="B270" s="68"/>
      <c r="C270" s="42" t="s">
        <v>437</v>
      </c>
      <c r="D270" s="42" t="s">
        <v>466</v>
      </c>
      <c r="E270" s="43" t="s">
        <v>1070</v>
      </c>
      <c r="F270" s="42" t="s">
        <v>900</v>
      </c>
      <c r="G270" s="44" t="s">
        <v>568</v>
      </c>
    </row>
    <row r="271" spans="1:26" x14ac:dyDescent="0.2">
      <c r="A271" s="69" t="str">
        <f t="shared" ca="1" si="4"/>
        <v>Conclusion</v>
      </c>
      <c r="B271" s="68"/>
      <c r="C271" s="42" t="s">
        <v>438</v>
      </c>
      <c r="D271" s="42" t="s">
        <v>467</v>
      </c>
      <c r="E271" s="43" t="s">
        <v>929</v>
      </c>
      <c r="F271" s="42" t="s">
        <v>758</v>
      </c>
      <c r="G271" s="44" t="s">
        <v>568</v>
      </c>
    </row>
    <row r="272" spans="1:26" x14ac:dyDescent="0.2">
      <c r="A272" s="69" t="str">
        <f t="shared" ca="1" si="4"/>
        <v>Attachments</v>
      </c>
      <c r="B272" s="68"/>
      <c r="C272" s="42" t="s">
        <v>373</v>
      </c>
      <c r="D272" s="42" t="s">
        <v>401</v>
      </c>
      <c r="E272" s="43" t="s">
        <v>1223</v>
      </c>
      <c r="F272" s="42" t="s">
        <v>869</v>
      </c>
      <c r="G272" s="44" t="s">
        <v>568</v>
      </c>
    </row>
    <row r="273" spans="1:7" x14ac:dyDescent="0.2">
      <c r="A273" s="69">
        <f t="shared" ca="1" si="4"/>
        <v>0</v>
      </c>
      <c r="B273" s="68"/>
      <c r="C273" s="42"/>
      <c r="D273" s="42"/>
      <c r="E273" s="43"/>
      <c r="F273" s="42"/>
      <c r="G273" s="44" t="s">
        <v>568</v>
      </c>
    </row>
    <row r="274" spans="1:7" x14ac:dyDescent="0.2">
      <c r="A274" s="69" t="str">
        <f t="shared" ca="1" si="4"/>
        <v>Management summary</v>
      </c>
      <c r="B274" s="68"/>
      <c r="C274" s="42" t="s">
        <v>457</v>
      </c>
      <c r="D274" s="42" t="s">
        <v>367</v>
      </c>
      <c r="E274" s="43" t="s">
        <v>1038</v>
      </c>
      <c r="F274" s="42" t="s">
        <v>367</v>
      </c>
      <c r="G274" s="44" t="s">
        <v>568</v>
      </c>
    </row>
    <row r="275" spans="1:7" ht="25.5" x14ac:dyDescent="0.2">
      <c r="A275" s="69" t="str">
        <f t="shared" ca="1" si="4"/>
        <v>Summarize main features on max. half a page:</v>
      </c>
      <c r="B275" s="68"/>
      <c r="C275" s="42" t="s">
        <v>439</v>
      </c>
      <c r="D275" s="42" t="s">
        <v>468</v>
      </c>
      <c r="E275" s="43" t="s">
        <v>1071</v>
      </c>
      <c r="F275" s="42" t="s">
        <v>901</v>
      </c>
      <c r="G275" s="44" t="s">
        <v>568</v>
      </c>
    </row>
    <row r="276" spans="1:7" x14ac:dyDescent="0.2">
      <c r="A276" s="69" t="str">
        <f t="shared" ca="1" si="4"/>
        <v>Existing situation and problem?</v>
      </c>
      <c r="B276" s="68"/>
      <c r="C276" s="42" t="s">
        <v>408</v>
      </c>
      <c r="D276" s="42" t="s">
        <v>402</v>
      </c>
      <c r="E276" s="43" t="s">
        <v>1045</v>
      </c>
      <c r="F276" s="42" t="s">
        <v>872</v>
      </c>
      <c r="G276" s="44" t="s">
        <v>568</v>
      </c>
    </row>
    <row r="277" spans="1:7" x14ac:dyDescent="0.2">
      <c r="A277" s="69" t="str">
        <f t="shared" ca="1" si="4"/>
        <v>Project goals?</v>
      </c>
      <c r="B277" s="68"/>
      <c r="C277" s="42" t="s">
        <v>409</v>
      </c>
      <c r="D277" s="42" t="s">
        <v>403</v>
      </c>
      <c r="E277" s="43" t="s">
        <v>1046</v>
      </c>
      <c r="F277" s="42" t="s">
        <v>873</v>
      </c>
      <c r="G277" s="44" t="s">
        <v>568</v>
      </c>
    </row>
    <row r="278" spans="1:7" x14ac:dyDescent="0.2">
      <c r="A278" s="69" t="str">
        <f t="shared" ca="1" si="4"/>
        <v>Milestones?</v>
      </c>
      <c r="B278" s="68"/>
      <c r="C278" s="42" t="s">
        <v>458</v>
      </c>
      <c r="D278" s="42" t="s">
        <v>469</v>
      </c>
      <c r="E278" s="43" t="s">
        <v>1072</v>
      </c>
      <c r="F278" s="42" t="s">
        <v>902</v>
      </c>
      <c r="G278" s="44" t="s">
        <v>568</v>
      </c>
    </row>
    <row r="279" spans="1:7" x14ac:dyDescent="0.2">
      <c r="A279" s="69" t="str">
        <f t="shared" ca="1" si="4"/>
        <v>Approach?</v>
      </c>
      <c r="B279" s="68"/>
      <c r="C279" s="42" t="s">
        <v>459</v>
      </c>
      <c r="D279" s="42" t="s">
        <v>470</v>
      </c>
      <c r="E279" s="43" t="s">
        <v>1198</v>
      </c>
      <c r="F279" s="42" t="s">
        <v>903</v>
      </c>
      <c r="G279" s="44" t="s">
        <v>568</v>
      </c>
    </row>
    <row r="280" spans="1:7" x14ac:dyDescent="0.2">
      <c r="A280" s="69" t="str">
        <f t="shared" ca="1" si="4"/>
        <v>Results/solutions?</v>
      </c>
      <c r="B280" s="68"/>
      <c r="C280" s="42" t="s">
        <v>460</v>
      </c>
      <c r="D280" s="42" t="s">
        <v>471</v>
      </c>
      <c r="E280" s="43" t="s">
        <v>1073</v>
      </c>
      <c r="F280" s="42" t="s">
        <v>904</v>
      </c>
      <c r="G280" s="44" t="s">
        <v>568</v>
      </c>
    </row>
    <row r="281" spans="1:7" ht="25.5" x14ac:dyDescent="0.2">
      <c r="A281" s="69" t="str">
        <f t="shared" ca="1" si="4"/>
        <v>What does the client have to decide as a result of this concept (e.g. Go/NoGo)?</v>
      </c>
      <c r="B281" s="68"/>
      <c r="C281" s="42" t="s">
        <v>461</v>
      </c>
      <c r="D281" s="42" t="s">
        <v>472</v>
      </c>
      <c r="E281" s="43" t="s">
        <v>1074</v>
      </c>
      <c r="F281" s="42" t="s">
        <v>905</v>
      </c>
      <c r="G281" s="44" t="s">
        <v>568</v>
      </c>
    </row>
    <row r="282" spans="1:7" x14ac:dyDescent="0.2">
      <c r="A282" s="69" t="str">
        <f t="shared" ca="1" si="4"/>
        <v>Conclusion?</v>
      </c>
      <c r="B282" s="68"/>
      <c r="C282" s="42" t="s">
        <v>462</v>
      </c>
      <c r="D282" s="42" t="s">
        <v>473</v>
      </c>
      <c r="E282" s="43" t="s">
        <v>1075</v>
      </c>
      <c r="F282" s="42" t="s">
        <v>906</v>
      </c>
      <c r="G282" s="44" t="s">
        <v>568</v>
      </c>
    </row>
    <row r="283" spans="1:7" x14ac:dyDescent="0.2">
      <c r="A283" s="69" t="str">
        <f t="shared" ca="1" si="4"/>
        <v xml:space="preserve">Existing situation </v>
      </c>
      <c r="B283" s="68"/>
      <c r="C283" s="42" t="s">
        <v>368</v>
      </c>
      <c r="D283" s="42" t="s">
        <v>396</v>
      </c>
      <c r="E283" s="43" t="s">
        <v>1076</v>
      </c>
      <c r="F283" s="42" t="s">
        <v>864</v>
      </c>
      <c r="G283" s="44" t="s">
        <v>568</v>
      </c>
    </row>
    <row r="284" spans="1:7" x14ac:dyDescent="0.2">
      <c r="A284" s="69" t="str">
        <f t="shared" ca="1" si="4"/>
        <v>Who is the client?</v>
      </c>
      <c r="B284" s="68"/>
      <c r="C284" s="42" t="s">
        <v>375</v>
      </c>
      <c r="D284" s="42" t="s">
        <v>413</v>
      </c>
      <c r="E284" s="43" t="s">
        <v>1195</v>
      </c>
      <c r="F284" s="42" t="s">
        <v>877</v>
      </c>
      <c r="G284" s="44" t="s">
        <v>568</v>
      </c>
    </row>
    <row r="285" spans="1:7" x14ac:dyDescent="0.2">
      <c r="A285" s="69" t="str">
        <f t="shared" ca="1" si="4"/>
        <v xml:space="preserve">Short description of problem. </v>
      </c>
      <c r="B285" s="68"/>
      <c r="C285" s="42" t="s">
        <v>376</v>
      </c>
      <c r="D285" s="42" t="s">
        <v>414</v>
      </c>
      <c r="E285" s="43" t="s">
        <v>1077</v>
      </c>
      <c r="F285" s="42" t="s">
        <v>907</v>
      </c>
      <c r="G285" s="44" t="s">
        <v>568</v>
      </c>
    </row>
    <row r="286" spans="1:7" x14ac:dyDescent="0.2">
      <c r="A286" s="69" t="str">
        <f t="shared" ca="1" si="4"/>
        <v>What are the project goals?</v>
      </c>
      <c r="B286" s="68"/>
      <c r="C286" s="42" t="s">
        <v>377</v>
      </c>
      <c r="D286" s="42" t="s">
        <v>415</v>
      </c>
      <c r="E286" s="43" t="s">
        <v>1051</v>
      </c>
      <c r="F286" s="42" t="s">
        <v>879</v>
      </c>
      <c r="G286" s="44" t="s">
        <v>568</v>
      </c>
    </row>
    <row r="287" spans="1:7" ht="25.5" x14ac:dyDescent="0.2">
      <c r="A287" s="69" t="str">
        <f t="shared" ca="1" si="4"/>
        <v>What are the expected results (deliverable)?</v>
      </c>
      <c r="B287" s="68"/>
      <c r="C287" s="42" t="s">
        <v>378</v>
      </c>
      <c r="D287" s="42" t="s">
        <v>416</v>
      </c>
      <c r="E287" s="43" t="s">
        <v>1052</v>
      </c>
      <c r="F287" s="42" t="s">
        <v>880</v>
      </c>
      <c r="G287" s="44" t="s">
        <v>568</v>
      </c>
    </row>
    <row r="288" spans="1:7" ht="25.5" x14ac:dyDescent="0.2">
      <c r="A288" s="69" t="str">
        <f t="shared" ca="1" si="4"/>
        <v>What action has been taken so far? Status? Problems?</v>
      </c>
      <c r="B288" s="68"/>
      <c r="C288" s="42" t="s">
        <v>440</v>
      </c>
      <c r="D288" s="42" t="s">
        <v>474</v>
      </c>
      <c r="E288" s="43" t="s">
        <v>1078</v>
      </c>
      <c r="F288" s="42" t="s">
        <v>908</v>
      </c>
      <c r="G288" s="44" t="s">
        <v>568</v>
      </c>
    </row>
    <row r="289" spans="1:7" x14ac:dyDescent="0.2">
      <c r="A289" s="69" t="str">
        <f t="shared" ca="1" si="4"/>
        <v xml:space="preserve"> </v>
      </c>
      <c r="B289" s="68"/>
      <c r="C289" s="42"/>
      <c r="D289" s="42"/>
      <c r="E289" s="43" t="s">
        <v>1035</v>
      </c>
      <c r="F289" s="42"/>
      <c r="G289" s="44" t="s">
        <v>568</v>
      </c>
    </row>
    <row r="290" spans="1:7" x14ac:dyDescent="0.2">
      <c r="A290" s="69" t="str">
        <f t="shared" ca="1" si="4"/>
        <v>Organization and planning</v>
      </c>
      <c r="B290" s="68"/>
      <c r="C290" s="42" t="s">
        <v>434</v>
      </c>
      <c r="D290" s="42" t="s">
        <v>463</v>
      </c>
      <c r="E290" s="43" t="s">
        <v>1197</v>
      </c>
      <c r="F290" s="42" t="s">
        <v>896</v>
      </c>
      <c r="G290" s="44" t="s">
        <v>568</v>
      </c>
    </row>
    <row r="291" spans="1:7" ht="25.5" x14ac:dyDescent="0.2">
      <c r="A291" s="69" t="str">
        <f t="shared" ca="1" si="4"/>
        <v>Project organization chart? Project partner?</v>
      </c>
      <c r="B291" s="68"/>
      <c r="C291" s="42" t="s">
        <v>441</v>
      </c>
      <c r="D291" s="42" t="s">
        <v>475</v>
      </c>
      <c r="E291" s="43" t="s">
        <v>1199</v>
      </c>
      <c r="F291" s="42" t="s">
        <v>909</v>
      </c>
      <c r="G291" s="44" t="s">
        <v>568</v>
      </c>
    </row>
    <row r="292" spans="1:7" ht="38.25" x14ac:dyDescent="0.2">
      <c r="A292" s="69" t="str">
        <f t="shared" ca="1" si="4"/>
        <v>Who is working on the project? Who is responsible for what (responsibilities, authority)?</v>
      </c>
      <c r="B292" s="68"/>
      <c r="C292" s="42" t="s">
        <v>382</v>
      </c>
      <c r="D292" s="42" t="s">
        <v>420</v>
      </c>
      <c r="E292" s="43" t="s">
        <v>1079</v>
      </c>
      <c r="F292" s="42" t="s">
        <v>910</v>
      </c>
      <c r="G292" s="44" t="s">
        <v>568</v>
      </c>
    </row>
    <row r="293" spans="1:7" x14ac:dyDescent="0.2">
      <c r="A293" s="69" t="str">
        <f t="shared" ca="1" si="4"/>
        <v>What are the milestones?</v>
      </c>
      <c r="B293" s="68"/>
      <c r="C293" s="42" t="s">
        <v>383</v>
      </c>
      <c r="D293" s="42" t="s">
        <v>421</v>
      </c>
      <c r="E293" s="43" t="s">
        <v>1080</v>
      </c>
      <c r="F293" s="42" t="s">
        <v>885</v>
      </c>
      <c r="G293" s="44" t="s">
        <v>568</v>
      </c>
    </row>
    <row r="294" spans="1:7" ht="25.5" x14ac:dyDescent="0.2">
      <c r="A294" s="69" t="str">
        <f t="shared" ca="1" si="4"/>
        <v>What does the detailed planning look like? Who does what? When?</v>
      </c>
      <c r="B294" s="68"/>
      <c r="C294" s="42" t="s">
        <v>442</v>
      </c>
      <c r="D294" s="42" t="s">
        <v>476</v>
      </c>
      <c r="E294" s="43" t="s">
        <v>1081</v>
      </c>
      <c r="F294" s="42" t="s">
        <v>911</v>
      </c>
      <c r="G294" s="44" t="s">
        <v>568</v>
      </c>
    </row>
    <row r="295" spans="1:7" ht="38.25" x14ac:dyDescent="0.2">
      <c r="A295" s="69" t="str">
        <f t="shared" ca="1" si="4"/>
        <v>What is the information policy on the course of the project, how will it be communicated?</v>
      </c>
      <c r="B295" s="68"/>
      <c r="C295" s="42" t="s">
        <v>385</v>
      </c>
      <c r="D295" s="42" t="s">
        <v>423</v>
      </c>
      <c r="E295" s="43" t="s">
        <v>1058</v>
      </c>
      <c r="F295" s="42" t="s">
        <v>912</v>
      </c>
      <c r="G295" s="44" t="s">
        <v>568</v>
      </c>
    </row>
    <row r="296" spans="1:7" x14ac:dyDescent="0.2">
      <c r="A296" s="69" t="str">
        <f t="shared" ca="1" si="4"/>
        <v xml:space="preserve"> </v>
      </c>
      <c r="B296" s="68"/>
      <c r="C296" s="42"/>
      <c r="D296" s="42"/>
      <c r="E296" s="43" t="s">
        <v>1035</v>
      </c>
      <c r="F296" s="42"/>
      <c r="G296" s="44" t="s">
        <v>568</v>
      </c>
    </row>
    <row r="297" spans="1:7" x14ac:dyDescent="0.2">
      <c r="A297" s="69" t="str">
        <f t="shared" ca="1" si="4"/>
        <v>Resources</v>
      </c>
      <c r="B297" s="68"/>
      <c r="C297" s="42" t="s">
        <v>144</v>
      </c>
      <c r="D297" s="42" t="s">
        <v>145</v>
      </c>
      <c r="E297" s="43" t="s">
        <v>1069</v>
      </c>
      <c r="F297" s="42" t="s">
        <v>897</v>
      </c>
      <c r="G297" s="44" t="s">
        <v>568</v>
      </c>
    </row>
    <row r="298" spans="1:7" x14ac:dyDescent="0.2">
      <c r="A298" s="69" t="str">
        <f t="shared" ca="1" si="4"/>
        <v>Budget?</v>
      </c>
      <c r="B298" s="68"/>
      <c r="C298" s="42" t="s">
        <v>443</v>
      </c>
      <c r="D298" s="42" t="s">
        <v>1200</v>
      </c>
      <c r="E298" s="43" t="s">
        <v>443</v>
      </c>
      <c r="F298" s="42" t="s">
        <v>443</v>
      </c>
      <c r="G298" s="44" t="s">
        <v>568</v>
      </c>
    </row>
    <row r="299" spans="1:7" x14ac:dyDescent="0.2">
      <c r="A299" s="69" t="str">
        <f t="shared" ca="1" si="4"/>
        <v>Internal resources?</v>
      </c>
      <c r="B299" s="68"/>
      <c r="C299" s="42" t="s">
        <v>444</v>
      </c>
      <c r="D299" s="42" t="s">
        <v>477</v>
      </c>
      <c r="E299" s="43" t="s">
        <v>1082</v>
      </c>
      <c r="F299" s="42" t="s">
        <v>913</v>
      </c>
      <c r="G299" s="44" t="s">
        <v>568</v>
      </c>
    </row>
    <row r="300" spans="1:7" x14ac:dyDescent="0.2">
      <c r="A300" s="69" t="str">
        <f t="shared" ca="1" si="4"/>
        <v>External resources?</v>
      </c>
      <c r="B300" s="68"/>
      <c r="C300" s="42" t="s">
        <v>445</v>
      </c>
      <c r="D300" s="42" t="s">
        <v>478</v>
      </c>
      <c r="E300" s="43" t="s">
        <v>1083</v>
      </c>
      <c r="F300" s="42" t="s">
        <v>914</v>
      </c>
      <c r="G300" s="44" t="s">
        <v>568</v>
      </c>
    </row>
    <row r="301" spans="1:7" x14ac:dyDescent="0.2">
      <c r="A301" s="69" t="str">
        <f t="shared" ca="1" si="4"/>
        <v xml:space="preserve"> </v>
      </c>
      <c r="B301" s="68"/>
      <c r="C301" s="42"/>
      <c r="D301" s="42"/>
      <c r="E301" s="43" t="s">
        <v>1035</v>
      </c>
      <c r="F301" s="42"/>
      <c r="G301" s="44" t="s">
        <v>568</v>
      </c>
    </row>
    <row r="302" spans="1:7" x14ac:dyDescent="0.2">
      <c r="A302" s="69" t="str">
        <f t="shared" ca="1" si="4"/>
        <v>Implementation</v>
      </c>
      <c r="B302" s="68"/>
      <c r="C302" s="42" t="s">
        <v>435</v>
      </c>
      <c r="D302" s="42" t="s">
        <v>464</v>
      </c>
      <c r="E302" s="43" t="s">
        <v>928</v>
      </c>
      <c r="F302" s="42" t="s">
        <v>898</v>
      </c>
      <c r="G302" s="44" t="s">
        <v>568</v>
      </c>
    </row>
    <row r="303" spans="1:7" ht="25.5" x14ac:dyDescent="0.2">
      <c r="A303" s="69" t="str">
        <f t="shared" ca="1" si="4"/>
        <v>(Basis = suggested solution from rough concept)</v>
      </c>
      <c r="B303" s="68"/>
      <c r="C303" s="42" t="s">
        <v>446</v>
      </c>
      <c r="D303" s="42" t="s">
        <v>479</v>
      </c>
      <c r="E303" s="43" t="s">
        <v>1084</v>
      </c>
      <c r="F303" s="42" t="s">
        <v>915</v>
      </c>
      <c r="G303" s="44" t="s">
        <v>568</v>
      </c>
    </row>
    <row r="304" spans="1:7" x14ac:dyDescent="0.2">
      <c r="A304" s="69" t="str">
        <f t="shared" ca="1" si="4"/>
        <v>What is the planned approach?</v>
      </c>
      <c r="B304" s="68"/>
      <c r="C304" s="42" t="s">
        <v>447</v>
      </c>
      <c r="D304" s="42" t="s">
        <v>480</v>
      </c>
      <c r="E304" s="43" t="s">
        <v>1085</v>
      </c>
      <c r="F304" s="42" t="s">
        <v>916</v>
      </c>
      <c r="G304" s="44" t="s">
        <v>568</v>
      </c>
    </row>
    <row r="305" spans="1:7" x14ac:dyDescent="0.2">
      <c r="A305" s="69" t="str">
        <f t="shared" ca="1" si="4"/>
        <v>How will implementation be effected?</v>
      </c>
      <c r="B305" s="68"/>
      <c r="C305" s="42" t="s">
        <v>448</v>
      </c>
      <c r="D305" s="42" t="s">
        <v>481</v>
      </c>
      <c r="E305" s="43" t="s">
        <v>1086</v>
      </c>
      <c r="F305" s="42" t="s">
        <v>917</v>
      </c>
      <c r="G305" s="44" t="s">
        <v>568</v>
      </c>
    </row>
    <row r="306" spans="1:7" x14ac:dyDescent="0.2">
      <c r="A306" s="69" t="str">
        <f t="shared" ca="1" si="4"/>
        <v xml:space="preserve"> </v>
      </c>
      <c r="B306" s="68"/>
      <c r="C306" s="42"/>
      <c r="D306" s="42"/>
      <c r="E306" s="43" t="s">
        <v>1035</v>
      </c>
      <c r="F306" s="42"/>
      <c r="G306" s="44" t="s">
        <v>568</v>
      </c>
    </row>
    <row r="307" spans="1:7" x14ac:dyDescent="0.2">
      <c r="A307" s="69" t="str">
        <f t="shared" ca="1" si="4"/>
        <v>Success factors and risks</v>
      </c>
      <c r="B307" s="68"/>
      <c r="C307" s="42" t="s">
        <v>436</v>
      </c>
      <c r="D307" s="42" t="s">
        <v>465</v>
      </c>
      <c r="E307" s="43" t="s">
        <v>1087</v>
      </c>
      <c r="F307" s="42" t="s">
        <v>899</v>
      </c>
      <c r="G307" s="44" t="s">
        <v>568</v>
      </c>
    </row>
    <row r="308" spans="1:7" x14ac:dyDescent="0.2">
      <c r="A308" s="69" t="str">
        <f t="shared" ca="1" si="4"/>
        <v>What are the success factors?</v>
      </c>
      <c r="B308" s="68"/>
      <c r="C308" s="42" t="s">
        <v>379</v>
      </c>
      <c r="D308" s="42" t="s">
        <v>417</v>
      </c>
      <c r="E308" s="43" t="s">
        <v>1053</v>
      </c>
      <c r="F308" s="42" t="s">
        <v>881</v>
      </c>
      <c r="G308" s="44" t="s">
        <v>568</v>
      </c>
    </row>
    <row r="309" spans="1:7" x14ac:dyDescent="0.2">
      <c r="A309" s="69" t="str">
        <f t="shared" ca="1" si="4"/>
        <v>What are the risks?</v>
      </c>
      <c r="B309" s="68"/>
      <c r="C309" s="42" t="s">
        <v>449</v>
      </c>
      <c r="D309" s="42" t="s">
        <v>482</v>
      </c>
      <c r="E309" s="43" t="s">
        <v>1054</v>
      </c>
      <c r="F309" s="42" t="s">
        <v>882</v>
      </c>
      <c r="G309" s="44" t="s">
        <v>568</v>
      </c>
    </row>
    <row r="310" spans="1:7" ht="25.5" x14ac:dyDescent="0.2">
      <c r="A310" s="69" t="str">
        <f t="shared" ca="1" si="4"/>
        <v xml:space="preserve">Which measures have to be taken to minimize risks? </v>
      </c>
      <c r="B310" s="68"/>
      <c r="C310" s="42" t="s">
        <v>450</v>
      </c>
      <c r="D310" s="42" t="s">
        <v>483</v>
      </c>
      <c r="E310" s="43" t="s">
        <v>1088</v>
      </c>
      <c r="F310" s="42" t="s">
        <v>918</v>
      </c>
      <c r="G310" s="44" t="s">
        <v>568</v>
      </c>
    </row>
    <row r="311" spans="1:7" x14ac:dyDescent="0.2">
      <c r="A311" s="69" t="str">
        <f t="shared" ca="1" si="4"/>
        <v xml:space="preserve"> </v>
      </c>
      <c r="B311" s="68"/>
      <c r="C311" s="42"/>
      <c r="D311" s="42"/>
      <c r="E311" s="43" t="s">
        <v>1035</v>
      </c>
      <c r="F311" s="42"/>
      <c r="G311" s="44" t="s">
        <v>568</v>
      </c>
    </row>
    <row r="312" spans="1:7" x14ac:dyDescent="0.2">
      <c r="A312" s="69" t="str">
        <f t="shared" ca="1" si="4"/>
        <v>Quality assurance and controlling</v>
      </c>
      <c r="B312" s="68"/>
      <c r="C312" s="42" t="s">
        <v>437</v>
      </c>
      <c r="D312" s="42" t="s">
        <v>466</v>
      </c>
      <c r="E312" s="43" t="s">
        <v>1070</v>
      </c>
      <c r="F312" s="42" t="s">
        <v>651</v>
      </c>
      <c r="G312" s="44" t="s">
        <v>568</v>
      </c>
    </row>
    <row r="313" spans="1:7" ht="25.5" x14ac:dyDescent="0.2">
      <c r="A313" s="69" t="str">
        <f t="shared" ca="1" si="4"/>
        <v>How is quality assurance effected?</v>
      </c>
      <c r="B313" s="68"/>
      <c r="C313" s="42" t="s">
        <v>451</v>
      </c>
      <c r="D313" s="42" t="s">
        <v>484</v>
      </c>
      <c r="E313" s="43" t="s">
        <v>1089</v>
      </c>
      <c r="F313" s="42" t="s">
        <v>919</v>
      </c>
      <c r="G313" s="44" t="s">
        <v>568</v>
      </c>
    </row>
    <row r="314" spans="1:7" x14ac:dyDescent="0.2">
      <c r="A314" s="69" t="str">
        <f t="shared" ca="1" si="4"/>
        <v>How is controlling performed?</v>
      </c>
      <c r="B314" s="68"/>
      <c r="C314" s="42" t="s">
        <v>452</v>
      </c>
      <c r="D314" s="42" t="s">
        <v>485</v>
      </c>
      <c r="E314" s="43" t="s">
        <v>1090</v>
      </c>
      <c r="F314" s="42" t="s">
        <v>920</v>
      </c>
      <c r="G314" s="44" t="s">
        <v>568</v>
      </c>
    </row>
    <row r="315" spans="1:7" ht="25.5" x14ac:dyDescent="0.2">
      <c r="A315" s="69" t="str">
        <f t="shared" ca="1" si="4"/>
        <v>What has to be decided by whom by when?</v>
      </c>
      <c r="B315" s="68"/>
      <c r="C315" s="42" t="s">
        <v>453</v>
      </c>
      <c r="D315" s="42" t="s">
        <v>486</v>
      </c>
      <c r="E315" s="43" t="s">
        <v>1091</v>
      </c>
      <c r="F315" s="42" t="s">
        <v>921</v>
      </c>
      <c r="G315" s="44" t="s">
        <v>568</v>
      </c>
    </row>
    <row r="316" spans="1:7" x14ac:dyDescent="0.2">
      <c r="A316" s="69" t="str">
        <f t="shared" ca="1" si="4"/>
        <v xml:space="preserve"> </v>
      </c>
      <c r="B316" s="68"/>
      <c r="C316" s="42"/>
      <c r="D316" s="42"/>
      <c r="E316" s="43" t="s">
        <v>1035</v>
      </c>
      <c r="F316" s="42"/>
      <c r="G316" s="44" t="s">
        <v>568</v>
      </c>
    </row>
    <row r="317" spans="1:7" x14ac:dyDescent="0.2">
      <c r="A317" s="69" t="str">
        <f t="shared" ca="1" si="4"/>
        <v>Conclusion</v>
      </c>
      <c r="B317" s="68"/>
      <c r="C317" s="42" t="s">
        <v>438</v>
      </c>
      <c r="D317" s="42" t="s">
        <v>467</v>
      </c>
      <c r="E317" s="43" t="s">
        <v>929</v>
      </c>
      <c r="F317" s="42" t="s">
        <v>758</v>
      </c>
      <c r="G317" s="44" t="s">
        <v>568</v>
      </c>
    </row>
    <row r="318" spans="1:7" x14ac:dyDescent="0.2">
      <c r="A318" s="69" t="str">
        <f t="shared" ca="1" si="4"/>
        <v>Which conclusions can be reached?</v>
      </c>
      <c r="B318" s="68"/>
      <c r="C318" s="42" t="s">
        <v>454</v>
      </c>
      <c r="D318" s="42" t="s">
        <v>487</v>
      </c>
      <c r="E318" s="43" t="s">
        <v>1092</v>
      </c>
      <c r="F318" s="42" t="s">
        <v>922</v>
      </c>
      <c r="G318" s="44" t="s">
        <v>568</v>
      </c>
    </row>
    <row r="319" spans="1:7" x14ac:dyDescent="0.2">
      <c r="A319" s="69" t="str">
        <f t="shared" ca="1" si="4"/>
        <v>Personal remarks?</v>
      </c>
      <c r="B319" s="68"/>
      <c r="C319" s="42" t="s">
        <v>455</v>
      </c>
      <c r="D319" s="42" t="s">
        <v>488</v>
      </c>
      <c r="E319" s="43" t="s">
        <v>1093</v>
      </c>
      <c r="F319" s="42" t="s">
        <v>923</v>
      </c>
      <c r="G319" s="44" t="s">
        <v>568</v>
      </c>
    </row>
    <row r="320" spans="1:7" x14ac:dyDescent="0.2">
      <c r="A320" s="69" t="str">
        <f t="shared" ca="1" si="4"/>
        <v xml:space="preserve"> </v>
      </c>
      <c r="B320" s="68"/>
      <c r="C320" s="42"/>
      <c r="D320" s="42"/>
      <c r="E320" s="43" t="s">
        <v>1035</v>
      </c>
      <c r="F320" s="42"/>
      <c r="G320" s="44" t="s">
        <v>568</v>
      </c>
    </row>
    <row r="321" spans="1:26" x14ac:dyDescent="0.2">
      <c r="A321" s="69" t="str">
        <f t="shared" ca="1" si="4"/>
        <v>Attachments</v>
      </c>
      <c r="B321" s="68"/>
      <c r="C321" s="42" t="s">
        <v>373</v>
      </c>
      <c r="D321" s="42" t="s">
        <v>401</v>
      </c>
      <c r="E321" s="43" t="s">
        <v>1223</v>
      </c>
      <c r="F321" s="42" t="s">
        <v>869</v>
      </c>
      <c r="G321" s="44" t="s">
        <v>568</v>
      </c>
    </row>
    <row r="322" spans="1:26" ht="38.25" x14ac:dyDescent="0.2">
      <c r="A322" s="69" t="str">
        <f t="shared" ca="1" si="4"/>
        <v>Minimum: project charter, detailed planning, project team, budget, project status</v>
      </c>
      <c r="B322" s="68"/>
      <c r="C322" s="42" t="s">
        <v>456</v>
      </c>
      <c r="D322" s="42" t="s">
        <v>489</v>
      </c>
      <c r="E322" s="43" t="s">
        <v>1094</v>
      </c>
      <c r="F322" s="42" t="s">
        <v>924</v>
      </c>
      <c r="G322" s="44" t="s">
        <v>568</v>
      </c>
    </row>
    <row r="323" spans="1:26" ht="15" x14ac:dyDescent="0.2">
      <c r="A323" s="70">
        <f t="shared" ca="1" si="4"/>
        <v>0</v>
      </c>
      <c r="B323" s="68"/>
      <c r="C323" s="121"/>
      <c r="D323" s="121"/>
      <c r="E323" s="121"/>
      <c r="F323" s="121"/>
      <c r="G323" s="47" t="s">
        <v>568</v>
      </c>
    </row>
    <row r="324" spans="1:26" s="54" customFormat="1" x14ac:dyDescent="0.25">
      <c r="A324" s="66" t="str">
        <f t="shared" ca="1" si="4"/>
        <v>A I D</v>
      </c>
      <c r="B324" s="49"/>
      <c r="C324" s="31" t="s">
        <v>228</v>
      </c>
      <c r="D324" s="31" t="s">
        <v>229</v>
      </c>
      <c r="E324" s="50" t="s">
        <v>1095</v>
      </c>
      <c r="F324" s="31" t="s">
        <v>721</v>
      </c>
      <c r="G324" s="51" t="s">
        <v>568</v>
      </c>
      <c r="H324" s="52"/>
      <c r="I324" s="53"/>
      <c r="K324" s="53"/>
      <c r="Z324" s="9"/>
    </row>
    <row r="325" spans="1:26" x14ac:dyDescent="0.2">
      <c r="A325" s="67" t="str">
        <f t="shared" ref="A325:A388" ca="1" si="5">OFFSET($C325,0,$B$4-1)</f>
        <v>Before you start</v>
      </c>
      <c r="B325" s="68"/>
      <c r="C325" s="38" t="s">
        <v>231</v>
      </c>
      <c r="D325" s="38" t="s">
        <v>235</v>
      </c>
      <c r="E325" s="39" t="s">
        <v>1096</v>
      </c>
      <c r="F325" s="38" t="s">
        <v>652</v>
      </c>
      <c r="G325" s="40" t="s">
        <v>568</v>
      </c>
    </row>
    <row r="326" spans="1:26" x14ac:dyDescent="0.2">
      <c r="A326" s="69" t="str">
        <f t="shared" ca="1" si="5"/>
        <v>First steps</v>
      </c>
      <c r="B326" s="68"/>
      <c r="C326" s="42" t="s">
        <v>230</v>
      </c>
      <c r="D326" s="42" t="s">
        <v>243</v>
      </c>
      <c r="E326" s="43" t="s">
        <v>1097</v>
      </c>
      <c r="F326" s="42" t="s">
        <v>653</v>
      </c>
      <c r="G326" s="44" t="s">
        <v>568</v>
      </c>
    </row>
    <row r="327" spans="1:26" x14ac:dyDescent="0.2">
      <c r="A327" s="69" t="str">
        <f t="shared" ca="1" si="5"/>
        <v>Menu bar "Project management"</v>
      </c>
      <c r="B327" s="68"/>
      <c r="C327" s="42" t="s">
        <v>259</v>
      </c>
      <c r="D327" s="42" t="s">
        <v>258</v>
      </c>
      <c r="E327" s="43" t="s">
        <v>1201</v>
      </c>
      <c r="F327" s="42" t="s">
        <v>654</v>
      </c>
      <c r="G327" s="44" t="s">
        <v>568</v>
      </c>
    </row>
    <row r="328" spans="1:26" x14ac:dyDescent="0.2">
      <c r="A328" s="69" t="str">
        <f t="shared" ca="1" si="5"/>
        <v>Project charter</v>
      </c>
      <c r="B328" s="68"/>
      <c r="C328" s="42" t="s">
        <v>69</v>
      </c>
      <c r="D328" s="42" t="s">
        <v>242</v>
      </c>
      <c r="E328" s="43" t="s">
        <v>933</v>
      </c>
      <c r="F328" s="42" t="s">
        <v>643</v>
      </c>
      <c r="G328" s="44" t="s">
        <v>568</v>
      </c>
    </row>
    <row r="329" spans="1:26" x14ac:dyDescent="0.2">
      <c r="A329" s="69" t="str">
        <f t="shared" ca="1" si="5"/>
        <v>Project team</v>
      </c>
      <c r="B329" s="68"/>
      <c r="C329" s="42" t="s">
        <v>35</v>
      </c>
      <c r="D329" s="42" t="s">
        <v>227</v>
      </c>
      <c r="E329" s="43" t="s">
        <v>934</v>
      </c>
      <c r="F329" s="42" t="s">
        <v>644</v>
      </c>
      <c r="G329" s="44" t="s">
        <v>568</v>
      </c>
    </row>
    <row r="330" spans="1:26" x14ac:dyDescent="0.2">
      <c r="A330" s="69" t="str">
        <f t="shared" ca="1" si="5"/>
        <v>Project budget</v>
      </c>
      <c r="B330" s="68"/>
      <c r="C330" s="42" t="s">
        <v>232</v>
      </c>
      <c r="D330" s="42" t="s">
        <v>240</v>
      </c>
      <c r="E330" s="43" t="s">
        <v>1098</v>
      </c>
      <c r="F330" s="42" t="s">
        <v>655</v>
      </c>
      <c r="G330" s="44" t="s">
        <v>568</v>
      </c>
    </row>
    <row r="331" spans="1:26" x14ac:dyDescent="0.2">
      <c r="A331" s="69" t="str">
        <f t="shared" ca="1" si="5"/>
        <v>Rough planning</v>
      </c>
      <c r="B331" s="68"/>
      <c r="C331" s="42" t="s">
        <v>233</v>
      </c>
      <c r="D331" s="42" t="s">
        <v>89</v>
      </c>
      <c r="E331" s="43" t="s">
        <v>935</v>
      </c>
      <c r="F331" s="42" t="s">
        <v>645</v>
      </c>
      <c r="G331" s="44" t="s">
        <v>568</v>
      </c>
    </row>
    <row r="332" spans="1:26" x14ac:dyDescent="0.2">
      <c r="A332" s="69" t="str">
        <f t="shared" ca="1" si="5"/>
        <v>Detailed planning</v>
      </c>
      <c r="B332" s="68"/>
      <c r="C332" s="42" t="s">
        <v>234</v>
      </c>
      <c r="D332" s="42" t="s">
        <v>109</v>
      </c>
      <c r="E332" s="43" t="s">
        <v>940</v>
      </c>
      <c r="F332" s="42" t="s">
        <v>656</v>
      </c>
      <c r="G332" s="44" t="s">
        <v>568</v>
      </c>
    </row>
    <row r="333" spans="1:26" x14ac:dyDescent="0.2">
      <c r="A333" s="69" t="str">
        <f t="shared" ca="1" si="5"/>
        <v>Status of project</v>
      </c>
      <c r="B333" s="68"/>
      <c r="C333" s="42" t="s">
        <v>201</v>
      </c>
      <c r="D333" s="42" t="s">
        <v>241</v>
      </c>
      <c r="E333" s="43" t="s">
        <v>1099</v>
      </c>
      <c r="F333" s="42" t="s">
        <v>648</v>
      </c>
      <c r="G333" s="44" t="s">
        <v>568</v>
      </c>
    </row>
    <row r="334" spans="1:26" x14ac:dyDescent="0.2">
      <c r="A334" s="69" t="str">
        <f t="shared" ca="1" si="5"/>
        <v>Rough concept</v>
      </c>
      <c r="B334" s="68"/>
      <c r="C334" s="42" t="s">
        <v>70</v>
      </c>
      <c r="D334" s="42" t="s">
        <v>93</v>
      </c>
      <c r="E334" s="43" t="s">
        <v>941</v>
      </c>
      <c r="F334" s="42" t="s">
        <v>646</v>
      </c>
      <c r="G334" s="44" t="s">
        <v>568</v>
      </c>
    </row>
    <row r="335" spans="1:26" x14ac:dyDescent="0.2">
      <c r="A335" s="69" t="str">
        <f t="shared" ca="1" si="5"/>
        <v>Detailed concept</v>
      </c>
      <c r="B335" s="68"/>
      <c r="C335" s="42" t="s">
        <v>71</v>
      </c>
      <c r="D335" s="42" t="s">
        <v>94</v>
      </c>
      <c r="E335" s="43" t="s">
        <v>943</v>
      </c>
      <c r="F335" s="42" t="s">
        <v>647</v>
      </c>
      <c r="G335" s="44" t="s">
        <v>568</v>
      </c>
    </row>
    <row r="336" spans="1:26" x14ac:dyDescent="0.2">
      <c r="A336" s="69" t="str">
        <f t="shared" ca="1" si="5"/>
        <v>Final report</v>
      </c>
      <c r="B336" s="68"/>
      <c r="C336" s="42" t="s">
        <v>45</v>
      </c>
      <c r="D336" s="42" t="s">
        <v>99</v>
      </c>
      <c r="E336" s="43" t="s">
        <v>950</v>
      </c>
      <c r="F336" s="42" t="s">
        <v>649</v>
      </c>
      <c r="G336" s="44" t="s">
        <v>568</v>
      </c>
    </row>
    <row r="337" spans="1:7" ht="38.25" x14ac:dyDescent="0.2">
      <c r="A337" s="69" t="str">
        <f t="shared" ca="1" si="5"/>
        <v>Set macro security level to "activate all macros" (file-options-security center).</v>
      </c>
      <c r="B337" s="68"/>
      <c r="C337" s="42" t="s">
        <v>238</v>
      </c>
      <c r="D337" s="42" t="s">
        <v>304</v>
      </c>
      <c r="E337" s="43" t="s">
        <v>1100</v>
      </c>
      <c r="F337" s="42" t="s">
        <v>657</v>
      </c>
      <c r="G337" s="44" t="s">
        <v>568</v>
      </c>
    </row>
    <row r="338" spans="1:7" ht="25.5" x14ac:dyDescent="0.2">
      <c r="A338" s="69" t="str">
        <f t="shared" ca="1" si="5"/>
        <v xml:space="preserve">The "Home" button in the top left hand corner enables you to return to the menu. </v>
      </c>
      <c r="B338" s="68"/>
      <c r="C338" s="42" t="s">
        <v>266</v>
      </c>
      <c r="D338" s="42" t="s">
        <v>305</v>
      </c>
      <c r="E338" s="43" t="s">
        <v>1202</v>
      </c>
      <c r="F338" s="42" t="s">
        <v>658</v>
      </c>
      <c r="G338" s="44" t="s">
        <v>568</v>
      </c>
    </row>
    <row r="339" spans="1:7" ht="25.5" x14ac:dyDescent="0.2">
      <c r="A339" s="69" t="str">
        <f t="shared" ca="1" si="5"/>
        <v>You can change the language any time in the top right hand corner.</v>
      </c>
      <c r="B339" s="68"/>
      <c r="C339" s="42" t="s">
        <v>260</v>
      </c>
      <c r="D339" s="42" t="s">
        <v>306</v>
      </c>
      <c r="E339" s="43" t="s">
        <v>1101</v>
      </c>
      <c r="F339" s="42" t="s">
        <v>659</v>
      </c>
      <c r="G339" s="44" t="s">
        <v>568</v>
      </c>
    </row>
    <row r="340" spans="1:7" ht="25.5" x14ac:dyDescent="0.2">
      <c r="A340" s="69" t="str">
        <f t="shared" ca="1" si="5"/>
        <v>In the above right menu you can blend the registers in and out (+/-).</v>
      </c>
      <c r="B340" s="68"/>
      <c r="C340" s="42" t="s">
        <v>239</v>
      </c>
      <c r="D340" s="42" t="s">
        <v>307</v>
      </c>
      <c r="E340" s="43" t="s">
        <v>1203</v>
      </c>
      <c r="F340" s="42" t="s">
        <v>660</v>
      </c>
      <c r="G340" s="44" t="s">
        <v>568</v>
      </c>
    </row>
    <row r="341" spans="1:7" ht="38.25" x14ac:dyDescent="0.2">
      <c r="A341" s="69" t="str">
        <f t="shared" ca="1" si="5"/>
        <v>To avoid deleting formulas and contents by mistake, all registers are read-only.</v>
      </c>
      <c r="B341" s="68"/>
      <c r="C341" s="42" t="s">
        <v>1215</v>
      </c>
      <c r="D341" s="42" t="s">
        <v>308</v>
      </c>
      <c r="E341" s="43" t="s">
        <v>1102</v>
      </c>
      <c r="F341" s="42" t="s">
        <v>661</v>
      </c>
      <c r="G341" s="44" t="s">
        <v>568</v>
      </c>
    </row>
    <row r="342" spans="1:7" ht="25.5" x14ac:dyDescent="0.2">
      <c r="A342" s="69" t="str">
        <f t="shared" ca="1" si="5"/>
        <v>We recommend you always leave write protection activated.</v>
      </c>
      <c r="B342" s="68"/>
      <c r="C342" s="42" t="s">
        <v>236</v>
      </c>
      <c r="D342" s="42" t="s">
        <v>309</v>
      </c>
      <c r="E342" s="43" t="s">
        <v>1103</v>
      </c>
      <c r="F342" s="42" t="s">
        <v>662</v>
      </c>
      <c r="G342" s="44" t="s">
        <v>568</v>
      </c>
    </row>
    <row r="343" spans="1:7" ht="38.25" x14ac:dyDescent="0.2">
      <c r="A343" s="69" t="str">
        <f t="shared" ca="1" si="5"/>
        <v>This project tool is merely an aid. It cannot reach decisions for the project manager.</v>
      </c>
      <c r="B343" s="68"/>
      <c r="C343" s="42" t="s">
        <v>244</v>
      </c>
      <c r="D343" s="42" t="s">
        <v>310</v>
      </c>
      <c r="E343" s="43" t="s">
        <v>1104</v>
      </c>
      <c r="F343" s="42" t="s">
        <v>663</v>
      </c>
      <c r="G343" s="44" t="s">
        <v>568</v>
      </c>
    </row>
    <row r="344" spans="1:7" ht="38.25" x14ac:dyDescent="0.2">
      <c r="A344" s="69" t="str">
        <f t="shared" ca="1" si="5"/>
        <v>This program was implemented in Excel. We recommend you save documents regularly and make regular backups.</v>
      </c>
      <c r="B344" s="68"/>
      <c r="C344" s="42" t="s">
        <v>257</v>
      </c>
      <c r="D344" s="42" t="s">
        <v>311</v>
      </c>
      <c r="E344" s="43" t="s">
        <v>1105</v>
      </c>
      <c r="F344" s="42" t="s">
        <v>664</v>
      </c>
      <c r="G344" s="44" t="s">
        <v>568</v>
      </c>
    </row>
    <row r="345" spans="1:7" ht="38.25" x14ac:dyDescent="0.2">
      <c r="A345" s="69" t="str">
        <f t="shared" ca="1" si="5"/>
        <v>Thank you for respecting the author's work by not distributing the program without his consent!</v>
      </c>
      <c r="B345" s="68"/>
      <c r="C345" s="42" t="s">
        <v>237</v>
      </c>
      <c r="D345" s="42" t="s">
        <v>312</v>
      </c>
      <c r="E345" s="43" t="s">
        <v>1106</v>
      </c>
      <c r="F345" s="42" t="s">
        <v>665</v>
      </c>
      <c r="G345" s="44" t="s">
        <v>568</v>
      </c>
    </row>
    <row r="346" spans="1:7" ht="25.5" x14ac:dyDescent="0.2">
      <c r="A346" s="69" t="str">
        <f t="shared" ca="1" si="5"/>
        <v>Contact:  ©iManagement -info@2iManagement.ch.</v>
      </c>
      <c r="B346" s="68"/>
      <c r="C346" s="42" t="s">
        <v>1242</v>
      </c>
      <c r="D346" s="42" t="s">
        <v>1243</v>
      </c>
      <c r="E346" s="43" t="s">
        <v>1244</v>
      </c>
      <c r="F346" s="42" t="s">
        <v>1245</v>
      </c>
      <c r="G346" s="44" t="s">
        <v>568</v>
      </c>
    </row>
    <row r="347" spans="1:7" x14ac:dyDescent="0.2">
      <c r="A347" s="69" t="str">
        <f t="shared" ca="1" si="5"/>
        <v>Open Excel Help with key F1.</v>
      </c>
      <c r="B347" s="68"/>
      <c r="C347" s="42" t="s">
        <v>301</v>
      </c>
      <c r="D347" s="42" t="s">
        <v>313</v>
      </c>
      <c r="E347" s="43" t="s">
        <v>1107</v>
      </c>
      <c r="F347" s="42" t="s">
        <v>666</v>
      </c>
      <c r="G347" s="44" t="s">
        <v>568</v>
      </c>
    </row>
    <row r="348" spans="1:7" x14ac:dyDescent="0.2">
      <c r="A348" s="69" t="str">
        <f t="shared" ca="1" si="5"/>
        <v xml:space="preserve"> </v>
      </c>
      <c r="B348" s="68"/>
      <c r="C348" s="42"/>
      <c r="D348" s="42"/>
      <c r="E348" s="43" t="s">
        <v>1035</v>
      </c>
      <c r="F348" s="42"/>
      <c r="G348" s="44" t="s">
        <v>568</v>
      </c>
    </row>
    <row r="349" spans="1:7" ht="38.25" x14ac:dyDescent="0.2">
      <c r="A349" s="69" t="str">
        <f t="shared" ca="1" si="5"/>
        <v>Each project goes through at least 5 stages: initialization, planning, concept, implementation and conclusion (a).</v>
      </c>
      <c r="B349" s="68"/>
      <c r="C349" s="42" t="s">
        <v>263</v>
      </c>
      <c r="D349" s="42" t="s">
        <v>314</v>
      </c>
      <c r="E349" s="43" t="s">
        <v>1204</v>
      </c>
      <c r="F349" s="42" t="s">
        <v>667</v>
      </c>
      <c r="G349" s="44" t="s">
        <v>568</v>
      </c>
    </row>
    <row r="350" spans="1:7" ht="38.25" x14ac:dyDescent="0.2">
      <c r="A350" s="69" t="str">
        <f t="shared" ca="1" si="5"/>
        <v>These stages are not consecutive but iterative, i. e. you can go back any time or skip a stage.</v>
      </c>
      <c r="B350" s="68"/>
      <c r="C350" s="42" t="s">
        <v>1214</v>
      </c>
      <c r="D350" s="42" t="s">
        <v>315</v>
      </c>
      <c r="E350" s="43" t="s">
        <v>1108</v>
      </c>
      <c r="F350" s="42" t="s">
        <v>668</v>
      </c>
      <c r="G350" s="44" t="s">
        <v>568</v>
      </c>
    </row>
    <row r="351" spans="1:7" ht="38.25" x14ac:dyDescent="0.2">
      <c r="A351" s="69" t="str">
        <f t="shared" ca="1" si="5"/>
        <v>After every stage the client has to give the go-ahead (Go /NoGo decision) for the next stage.</v>
      </c>
      <c r="B351" s="68"/>
      <c r="C351" s="42" t="s">
        <v>251</v>
      </c>
      <c r="D351" s="42" t="s">
        <v>316</v>
      </c>
      <c r="E351" s="43" t="s">
        <v>1109</v>
      </c>
      <c r="F351" s="42" t="s">
        <v>669</v>
      </c>
      <c r="G351" s="44" t="s">
        <v>568</v>
      </c>
    </row>
    <row r="352" spans="1:7" ht="51" x14ac:dyDescent="0.2">
      <c r="A352" s="69" t="str">
        <f t="shared" ca="1" si="5"/>
        <v>After every stage at least 5 documents have to be produced: project charter, detailed planning, detailed concept, status of project and final report (b).</v>
      </c>
      <c r="B352" s="68"/>
      <c r="C352" s="42" t="s">
        <v>264</v>
      </c>
      <c r="D352" s="42" t="s">
        <v>317</v>
      </c>
      <c r="E352" s="43" t="s">
        <v>1110</v>
      </c>
      <c r="F352" s="42" t="s">
        <v>670</v>
      </c>
      <c r="G352" s="44" t="s">
        <v>568</v>
      </c>
    </row>
    <row r="353" spans="1:7" ht="38.25" x14ac:dyDescent="0.2">
      <c r="A353" s="69" t="str">
        <f t="shared" ca="1" si="5"/>
        <v>The project charter as well as the final report should be signed by the client and the project manager.</v>
      </c>
      <c r="B353" s="68"/>
      <c r="C353" s="42" t="s">
        <v>252</v>
      </c>
      <c r="D353" s="42" t="s">
        <v>318</v>
      </c>
      <c r="E353" s="43" t="s">
        <v>1111</v>
      </c>
      <c r="F353" s="42" t="s">
        <v>671</v>
      </c>
      <c r="G353" s="44" t="s">
        <v>568</v>
      </c>
    </row>
    <row r="354" spans="1:7" ht="38.25" x14ac:dyDescent="0.2">
      <c r="A354" s="69" t="str">
        <f t="shared" ca="1" si="5"/>
        <v>The attachment/enclosure must contain at least two documents: Project team and Project budget.</v>
      </c>
      <c r="B354" s="68"/>
      <c r="C354" s="42" t="s">
        <v>246</v>
      </c>
      <c r="D354" s="42" t="s">
        <v>319</v>
      </c>
      <c r="E354" s="43" t="s">
        <v>1112</v>
      </c>
      <c r="F354" s="42" t="s">
        <v>672</v>
      </c>
      <c r="G354" s="44" t="s">
        <v>568</v>
      </c>
    </row>
    <row r="355" spans="1:7" ht="25.5" x14ac:dyDescent="0.2">
      <c r="A355" s="69" t="str">
        <f t="shared" ca="1" si="5"/>
        <v>We recommend the following sequence for entering data:</v>
      </c>
      <c r="B355" s="68"/>
      <c r="C355" s="42" t="s">
        <v>247</v>
      </c>
      <c r="D355" s="42" t="s">
        <v>320</v>
      </c>
      <c r="E355" s="43" t="s">
        <v>1113</v>
      </c>
      <c r="F355" s="42" t="s">
        <v>673</v>
      </c>
      <c r="G355" s="44" t="s">
        <v>568</v>
      </c>
    </row>
    <row r="356" spans="1:7" x14ac:dyDescent="0.2">
      <c r="A356" s="69" t="str">
        <f t="shared" ca="1" si="5"/>
        <v>1. Form "Project team"</v>
      </c>
      <c r="B356" s="68"/>
      <c r="C356" s="42" t="s">
        <v>248</v>
      </c>
      <c r="D356" s="42" t="s">
        <v>321</v>
      </c>
      <c r="E356" s="43" t="s">
        <v>1114</v>
      </c>
      <c r="F356" s="42" t="s">
        <v>674</v>
      </c>
      <c r="G356" s="44" t="s">
        <v>568</v>
      </c>
    </row>
    <row r="357" spans="1:7" ht="25.5" x14ac:dyDescent="0.2">
      <c r="A357" s="69" t="str">
        <f t="shared" ca="1" si="5"/>
        <v>2. Form "Project charter" (signed by client and project manager)</v>
      </c>
      <c r="B357" s="68"/>
      <c r="C357" s="42" t="s">
        <v>253</v>
      </c>
      <c r="D357" s="42" t="s">
        <v>322</v>
      </c>
      <c r="E357" s="43" t="s">
        <v>1115</v>
      </c>
      <c r="F357" s="42" t="s">
        <v>675</v>
      </c>
      <c r="G357" s="44" t="s">
        <v>568</v>
      </c>
    </row>
    <row r="358" spans="1:7" x14ac:dyDescent="0.2">
      <c r="A358" s="69" t="str">
        <f t="shared" ca="1" si="5"/>
        <v>3. Form "Budget"</v>
      </c>
      <c r="B358" s="68"/>
      <c r="C358" s="42" t="s">
        <v>254</v>
      </c>
      <c r="D358" s="42" t="s">
        <v>323</v>
      </c>
      <c r="E358" s="43" t="s">
        <v>1116</v>
      </c>
      <c r="F358" s="42" t="s">
        <v>676</v>
      </c>
      <c r="G358" s="44" t="s">
        <v>568</v>
      </c>
    </row>
    <row r="359" spans="1:7" x14ac:dyDescent="0.2">
      <c r="A359" s="69" t="str">
        <f t="shared" ca="1" si="5"/>
        <v>4. Form "Rough concept"</v>
      </c>
      <c r="B359" s="68"/>
      <c r="C359" s="42" t="s">
        <v>249</v>
      </c>
      <c r="D359" s="42" t="s">
        <v>324</v>
      </c>
      <c r="E359" s="43" t="s">
        <v>1117</v>
      </c>
      <c r="F359" s="42" t="s">
        <v>677</v>
      </c>
      <c r="G359" s="44" t="s">
        <v>568</v>
      </c>
    </row>
    <row r="360" spans="1:7" x14ac:dyDescent="0.2">
      <c r="A360" s="69" t="str">
        <f t="shared" ca="1" si="5"/>
        <v>5. Form "Detailed concept"</v>
      </c>
      <c r="B360" s="68"/>
      <c r="C360" s="42" t="s">
        <v>250</v>
      </c>
      <c r="D360" s="42" t="s">
        <v>325</v>
      </c>
      <c r="E360" s="43" t="s">
        <v>1118</v>
      </c>
      <c r="F360" s="42" t="s">
        <v>678</v>
      </c>
      <c r="G360" s="44" t="s">
        <v>568</v>
      </c>
    </row>
    <row r="361" spans="1:7" ht="25.5" x14ac:dyDescent="0.2">
      <c r="A361" s="69" t="str">
        <f t="shared" ca="1" si="5"/>
        <v>6. Form "Status of project" (updated monthly)</v>
      </c>
      <c r="B361" s="68"/>
      <c r="C361" s="42" t="s">
        <v>255</v>
      </c>
      <c r="D361" s="42" t="s">
        <v>326</v>
      </c>
      <c r="E361" s="43" t="s">
        <v>1119</v>
      </c>
      <c r="F361" s="42" t="s">
        <v>679</v>
      </c>
      <c r="G361" s="44" t="s">
        <v>568</v>
      </c>
    </row>
    <row r="362" spans="1:7" x14ac:dyDescent="0.2">
      <c r="A362" s="69" t="str">
        <f t="shared" ca="1" si="5"/>
        <v>7. Form "Final report"</v>
      </c>
      <c r="B362" s="68"/>
      <c r="C362" s="42" t="s">
        <v>256</v>
      </c>
      <c r="D362" s="42" t="s">
        <v>327</v>
      </c>
      <c r="E362" s="43" t="s">
        <v>1120</v>
      </c>
      <c r="F362" s="42" t="s">
        <v>680</v>
      </c>
      <c r="G362" s="44" t="s">
        <v>568</v>
      </c>
    </row>
    <row r="363" spans="1:7" ht="25.5" x14ac:dyDescent="0.2">
      <c r="A363" s="69" t="str">
        <f t="shared" ca="1" si="5"/>
        <v xml:space="preserve">Clicking the corresponding symbol will lead you to the appropriate forms (c). </v>
      </c>
      <c r="B363" s="68"/>
      <c r="C363" s="42" t="s">
        <v>1225</v>
      </c>
      <c r="D363" s="42" t="s">
        <v>1226</v>
      </c>
      <c r="E363" s="43" t="s">
        <v>1227</v>
      </c>
      <c r="F363" s="42" t="s">
        <v>1228</v>
      </c>
      <c r="G363" s="44" t="s">
        <v>568</v>
      </c>
    </row>
    <row r="364" spans="1:7" ht="38.25" x14ac:dyDescent="0.2">
      <c r="A364" s="69" t="str">
        <f t="shared" ca="1" si="5"/>
        <v xml:space="preserve">Beneath the title you will find the name of the project, which has to be filled in the project charter form (a). </v>
      </c>
      <c r="B364" s="68"/>
      <c r="C364" s="42" t="s">
        <v>1230</v>
      </c>
      <c r="D364" s="42" t="s">
        <v>1229</v>
      </c>
      <c r="E364" s="43" t="s">
        <v>1231</v>
      </c>
      <c r="F364" s="42" t="s">
        <v>1232</v>
      </c>
      <c r="G364" s="44" t="s">
        <v>568</v>
      </c>
    </row>
    <row r="365" spans="1:7" ht="25.5" x14ac:dyDescent="0.2">
      <c r="A365" s="69" t="str">
        <f t="shared" ca="1" si="5"/>
        <v>You can change the language any time in the top right hand corner (a).</v>
      </c>
      <c r="B365" s="68"/>
      <c r="C365" s="42" t="s">
        <v>279</v>
      </c>
      <c r="D365" s="42" t="s">
        <v>345</v>
      </c>
      <c r="E365" s="43" t="s">
        <v>1135</v>
      </c>
      <c r="F365" s="42" t="s">
        <v>1233</v>
      </c>
      <c r="G365" s="44" t="s">
        <v>568</v>
      </c>
    </row>
    <row r="366" spans="1:7" ht="25.5" x14ac:dyDescent="0.2">
      <c r="A366" s="69" t="str">
        <f t="shared" ca="1" si="5"/>
        <v>In the above right menu you can blend the registers in and out (+/-) (a).</v>
      </c>
      <c r="B366" s="68"/>
      <c r="C366" s="42" t="s">
        <v>1234</v>
      </c>
      <c r="D366" s="42" t="s">
        <v>1235</v>
      </c>
      <c r="E366" s="43" t="s">
        <v>1236</v>
      </c>
      <c r="F366" s="42" t="s">
        <v>1237</v>
      </c>
      <c r="G366" s="44" t="s">
        <v>568</v>
      </c>
    </row>
    <row r="367" spans="1:7" ht="51" x14ac:dyDescent="0.2">
      <c r="A367" s="69" t="str">
        <f t="shared" ca="1" si="5"/>
        <v>Project progress in % is represented in a bar (b). The calculation depends on the concluded work from the detailed planning.</v>
      </c>
      <c r="B367" s="68"/>
      <c r="C367" s="42" t="s">
        <v>1238</v>
      </c>
      <c r="D367" s="42" t="s">
        <v>1239</v>
      </c>
      <c r="E367" s="43" t="s">
        <v>1240</v>
      </c>
      <c r="F367" s="42" t="s">
        <v>1241</v>
      </c>
      <c r="G367" s="44" t="s">
        <v>568</v>
      </c>
    </row>
    <row r="368" spans="1:7" ht="51" x14ac:dyDescent="0.2">
      <c r="A368" s="69" t="str">
        <f t="shared" ca="1" si="5"/>
        <v>The project charter is one of the most important documents. Here the project's objectives, budget and milestones are defined.</v>
      </c>
      <c r="B368" s="68"/>
      <c r="C368" s="42" t="s">
        <v>267</v>
      </c>
      <c r="D368" s="42" t="s">
        <v>330</v>
      </c>
      <c r="E368" s="43" t="s">
        <v>1123</v>
      </c>
      <c r="F368" s="42" t="s">
        <v>681</v>
      </c>
      <c r="G368" s="44" t="s">
        <v>568</v>
      </c>
    </row>
    <row r="369" spans="1:7" ht="38.25" x14ac:dyDescent="0.2">
      <c r="A369" s="69" t="str">
        <f t="shared" ca="1" si="5"/>
        <v>By clicking the "Home" button in the top left hand corner you will be able to return to the menu (a).</v>
      </c>
      <c r="B369" s="68"/>
      <c r="C369" s="42" t="s">
        <v>265</v>
      </c>
      <c r="D369" s="42" t="s">
        <v>331</v>
      </c>
      <c r="E369" s="43" t="s">
        <v>1205</v>
      </c>
      <c r="F369" s="42" t="s">
        <v>682</v>
      </c>
      <c r="G369" s="44" t="s">
        <v>568</v>
      </c>
    </row>
    <row r="370" spans="1:7" ht="25.5" x14ac:dyDescent="0.2">
      <c r="A370" s="69" t="str">
        <f t="shared" ca="1" si="5"/>
        <v>You can change the language any time in the top right hand corner.</v>
      </c>
      <c r="B370" s="68"/>
      <c r="C370" s="42" t="s">
        <v>260</v>
      </c>
      <c r="D370" s="42" t="s">
        <v>1246</v>
      </c>
      <c r="E370" s="43" t="s">
        <v>1101</v>
      </c>
      <c r="F370" s="42" t="s">
        <v>1247</v>
      </c>
      <c r="G370" s="44" t="s">
        <v>568</v>
      </c>
    </row>
    <row r="371" spans="1:7" ht="25.5" x14ac:dyDescent="0.2">
      <c r="A371" s="69" t="str">
        <f t="shared" ca="1" si="5"/>
        <v>All the information in the project header (b) will be transferred to the other forms.</v>
      </c>
      <c r="B371" s="68"/>
      <c r="C371" s="42" t="s">
        <v>1249</v>
      </c>
      <c r="D371" s="42" t="s">
        <v>1248</v>
      </c>
      <c r="E371" s="43" t="s">
        <v>1250</v>
      </c>
      <c r="F371" s="42" t="s">
        <v>1251</v>
      </c>
      <c r="G371" s="44" t="s">
        <v>568</v>
      </c>
    </row>
    <row r="372" spans="1:7" ht="63.75" x14ac:dyDescent="0.2">
      <c r="A372" s="69" t="str">
        <f t="shared" ca="1" si="5"/>
        <v>We recommend you fill in the form "Project team" first. Team members will then automatically appear in the respective selection lists (drop down, e. g. choice of project manager c)).</v>
      </c>
      <c r="B372" s="68"/>
      <c r="C372" s="42" t="s">
        <v>274</v>
      </c>
      <c r="D372" s="42" t="s">
        <v>332</v>
      </c>
      <c r="E372" s="43" t="s">
        <v>1124</v>
      </c>
      <c r="F372" s="42" t="s">
        <v>683</v>
      </c>
      <c r="G372" s="44" t="s">
        <v>568</v>
      </c>
    </row>
    <row r="373" spans="1:7" ht="38.25" x14ac:dyDescent="0.2">
      <c r="A373" s="69" t="str">
        <f t="shared" ca="1" si="5"/>
        <v>If no new data is entered, the field "modified on:" will always show the current date.</v>
      </c>
      <c r="B373" s="68"/>
      <c r="C373" s="42" t="s">
        <v>268</v>
      </c>
      <c r="D373" s="42" t="s">
        <v>333</v>
      </c>
      <c r="E373" s="43" t="s">
        <v>1125</v>
      </c>
      <c r="F373" s="42" t="s">
        <v>684</v>
      </c>
      <c r="G373" s="44" t="s">
        <v>568</v>
      </c>
    </row>
    <row r="374" spans="1:7" ht="63.75" x14ac:dyDescent="0.2">
      <c r="A374" s="69" t="str">
        <f t="shared" ca="1" si="5"/>
        <v>In the corresponding title bars (d) status is represented on the right hand side (green, orange, red). This status is transferred from the form "Project status".</v>
      </c>
      <c r="B374" s="68"/>
      <c r="C374" s="42" t="s">
        <v>293</v>
      </c>
      <c r="D374" s="42" t="s">
        <v>334</v>
      </c>
      <c r="E374" s="43" t="s">
        <v>1126</v>
      </c>
      <c r="F374" s="42" t="s">
        <v>685</v>
      </c>
      <c r="G374" s="44" t="s">
        <v>568</v>
      </c>
    </row>
    <row r="375" spans="1:7" ht="51" x14ac:dyDescent="0.2">
      <c r="A375" s="69" t="str">
        <f t="shared" ca="1" si="5"/>
        <v>The budget is transferred from the form "Budget" (e). Cells are read-only. Modifications can only be entered in the form "Budget".</v>
      </c>
      <c r="B375" s="68"/>
      <c r="C375" s="42" t="s">
        <v>273</v>
      </c>
      <c r="D375" s="42" t="s">
        <v>335</v>
      </c>
      <c r="E375" s="43" t="s">
        <v>1207</v>
      </c>
      <c r="F375" s="42" t="s">
        <v>686</v>
      </c>
      <c r="G375" s="44" t="s">
        <v>568</v>
      </c>
    </row>
    <row r="376" spans="1:7" ht="38.25" x14ac:dyDescent="0.2">
      <c r="A376" s="69" t="str">
        <f t="shared" ca="1" si="5"/>
        <v>The use of resources in % is represented in a bar (f). Calculations are made in the form "Budget".</v>
      </c>
      <c r="B376" s="68"/>
      <c r="C376" s="42" t="s">
        <v>269</v>
      </c>
      <c r="D376" s="42" t="s">
        <v>336</v>
      </c>
      <c r="E376" s="43" t="s">
        <v>1127</v>
      </c>
      <c r="F376" s="42" t="s">
        <v>687</v>
      </c>
      <c r="G376" s="44" t="s">
        <v>568</v>
      </c>
    </row>
    <row r="377" spans="1:7" ht="51" x14ac:dyDescent="0.2">
      <c r="A377" s="69" t="str">
        <f t="shared" ca="1" si="5"/>
        <v>Milestones (Go/NoGo) are defined by the client (g). They are automatically transferred to the form "Detailed planning".</v>
      </c>
      <c r="B377" s="68"/>
      <c r="C377" s="42" t="s">
        <v>270</v>
      </c>
      <c r="D377" s="42" t="s">
        <v>337</v>
      </c>
      <c r="E377" s="43" t="s">
        <v>1128</v>
      </c>
      <c r="F377" s="42" t="s">
        <v>688</v>
      </c>
      <c r="G377" s="44" t="s">
        <v>568</v>
      </c>
    </row>
    <row r="378" spans="1:7" ht="38.25" x14ac:dyDescent="0.2">
      <c r="A378" s="69" t="str">
        <f t="shared" ca="1" si="5"/>
        <v>Important! The project charter should be signed by the client, this establishes transparency and trust.</v>
      </c>
      <c r="B378" s="68"/>
      <c r="C378" s="42" t="s">
        <v>1213</v>
      </c>
      <c r="D378" s="42" t="s">
        <v>338</v>
      </c>
      <c r="E378" s="43" t="s">
        <v>1129</v>
      </c>
      <c r="F378" s="42" t="s">
        <v>689</v>
      </c>
      <c r="G378" s="44" t="s">
        <v>568</v>
      </c>
    </row>
    <row r="379" spans="1:7" ht="25.5" x14ac:dyDescent="0.2">
      <c r="A379" s="69" t="str">
        <f t="shared" ca="1" si="5"/>
        <v>All the project members are listed in this form (d).</v>
      </c>
      <c r="B379" s="68"/>
      <c r="C379" s="42" t="s">
        <v>276</v>
      </c>
      <c r="D379" s="42" t="s">
        <v>339</v>
      </c>
      <c r="E379" s="43" t="s">
        <v>1130</v>
      </c>
      <c r="F379" s="42" t="s">
        <v>690</v>
      </c>
      <c r="G379" s="44" t="s">
        <v>568</v>
      </c>
    </row>
    <row r="380" spans="1:7" ht="38.25" x14ac:dyDescent="0.2">
      <c r="A380" s="69" t="str">
        <f t="shared" ca="1" si="5"/>
        <v>By clicking the "Home" button in the top left hand corner you will be able to return to the menu (a).</v>
      </c>
      <c r="B380" s="68"/>
      <c r="C380" s="42" t="s">
        <v>265</v>
      </c>
      <c r="D380" s="42" t="s">
        <v>331</v>
      </c>
      <c r="E380" s="43" t="s">
        <v>1205</v>
      </c>
      <c r="F380" s="42" t="s">
        <v>691</v>
      </c>
      <c r="G380" s="44" t="s">
        <v>568</v>
      </c>
    </row>
    <row r="381" spans="1:7" ht="25.5" x14ac:dyDescent="0.2">
      <c r="A381" s="69" t="str">
        <f t="shared" ca="1" si="5"/>
        <v>You can change the language any time in the top right hand corner (b).</v>
      </c>
      <c r="B381" s="68"/>
      <c r="C381" s="42" t="s">
        <v>261</v>
      </c>
      <c r="D381" s="42" t="s">
        <v>328</v>
      </c>
      <c r="E381" s="43" t="s">
        <v>1121</v>
      </c>
      <c r="F381" s="42" t="s">
        <v>692</v>
      </c>
      <c r="G381" s="44" t="s">
        <v>568</v>
      </c>
    </row>
    <row r="382" spans="1:7" ht="38.25" x14ac:dyDescent="0.2">
      <c r="A382" s="69" t="str">
        <f t="shared" ca="1" si="5"/>
        <v>The project header (c) is transferred from the form "Project status" and can only be modified there.</v>
      </c>
      <c r="B382" s="68"/>
      <c r="C382" s="42" t="s">
        <v>277</v>
      </c>
      <c r="D382" s="42" t="s">
        <v>340</v>
      </c>
      <c r="E382" s="43" t="s">
        <v>1131</v>
      </c>
      <c r="F382" s="42" t="s">
        <v>693</v>
      </c>
      <c r="G382" s="44" t="s">
        <v>568</v>
      </c>
    </row>
    <row r="383" spans="1:7" ht="51" x14ac:dyDescent="0.2">
      <c r="A383" s="69" t="str">
        <f t="shared" ca="1" si="5"/>
        <v>This list serves as basis for selection lists (drop down) in other documents (project charter, rough planning, detailed planning).</v>
      </c>
      <c r="B383" s="68"/>
      <c r="C383" s="42" t="s">
        <v>275</v>
      </c>
      <c r="D383" s="42" t="s">
        <v>341</v>
      </c>
      <c r="E383" s="43" t="s">
        <v>1132</v>
      </c>
      <c r="F383" s="42" t="s">
        <v>694</v>
      </c>
      <c r="G383" s="44" t="s">
        <v>568</v>
      </c>
    </row>
    <row r="384" spans="1:7" ht="25.5" x14ac:dyDescent="0.2">
      <c r="A384" s="69" t="str">
        <f t="shared" ca="1" si="5"/>
        <v>The budget is entered in this form (internal and external resources) (d).</v>
      </c>
      <c r="B384" s="68"/>
      <c r="C384" s="42" t="s">
        <v>271</v>
      </c>
      <c r="D384" s="42" t="s">
        <v>1781</v>
      </c>
      <c r="E384" s="43" t="s">
        <v>1787</v>
      </c>
      <c r="F384" s="42" t="s">
        <v>1788</v>
      </c>
      <c r="G384" s="44" t="s">
        <v>568</v>
      </c>
    </row>
    <row r="385" spans="1:7" ht="38.25" x14ac:dyDescent="0.2">
      <c r="A385" s="69" t="str">
        <f t="shared" ca="1" si="5"/>
        <v>By clicking the "Home" button in the top left hand corner you will be able to return to the menu (a).</v>
      </c>
      <c r="B385" s="68"/>
      <c r="C385" s="42" t="s">
        <v>265</v>
      </c>
      <c r="D385" s="42" t="s">
        <v>331</v>
      </c>
      <c r="E385" s="43" t="s">
        <v>1205</v>
      </c>
      <c r="F385" s="42" t="s">
        <v>691</v>
      </c>
      <c r="G385" s="44" t="s">
        <v>568</v>
      </c>
    </row>
    <row r="386" spans="1:7" ht="25.5" x14ac:dyDescent="0.2">
      <c r="A386" s="69" t="str">
        <f t="shared" ca="1" si="5"/>
        <v>You can change the language any time in the top right hand corner (b).</v>
      </c>
      <c r="B386" s="68"/>
      <c r="C386" s="42" t="s">
        <v>261</v>
      </c>
      <c r="D386" s="42" t="s">
        <v>328</v>
      </c>
      <c r="E386" s="43" t="s">
        <v>1121</v>
      </c>
      <c r="F386" s="42" t="s">
        <v>692</v>
      </c>
      <c r="G386" s="44" t="s">
        <v>568</v>
      </c>
    </row>
    <row r="387" spans="1:7" ht="38.25" x14ac:dyDescent="0.2">
      <c r="A387" s="69" t="str">
        <f t="shared" ca="1" si="5"/>
        <v>The total amounts are also transferred to the forms "Project charter", "Project status" and "Final report".</v>
      </c>
      <c r="B387" s="68"/>
      <c r="C387" s="42" t="s">
        <v>272</v>
      </c>
      <c r="D387" s="42" t="s">
        <v>342</v>
      </c>
      <c r="E387" s="43" t="s">
        <v>1133</v>
      </c>
      <c r="F387" s="42" t="s">
        <v>695</v>
      </c>
      <c r="G387" s="44" t="s">
        <v>568</v>
      </c>
    </row>
    <row r="388" spans="1:7" ht="38.25" x14ac:dyDescent="0.2">
      <c r="A388" s="69" t="str">
        <f t="shared" ca="1" si="5"/>
        <v>Personnel resources are transferred from the form "Project team" (c) and can only be modified there.</v>
      </c>
      <c r="B388" s="68"/>
      <c r="C388" s="42" t="s">
        <v>278</v>
      </c>
      <c r="D388" s="42" t="s">
        <v>343</v>
      </c>
      <c r="E388" s="43" t="s">
        <v>1782</v>
      </c>
      <c r="F388" s="42" t="s">
        <v>696</v>
      </c>
      <c r="G388" s="44" t="s">
        <v>568</v>
      </c>
    </row>
    <row r="389" spans="1:7" ht="38.25" x14ac:dyDescent="0.2">
      <c r="A389" s="69" t="str">
        <f t="shared" ref="A389:A452" ca="1" si="6">OFFSET($C389,0,$B$4-1)</f>
        <v>This form helps with the rough planning (e). It serves as a basis to discuss the project charter.</v>
      </c>
      <c r="B389" s="68"/>
      <c r="C389" s="42" t="s">
        <v>282</v>
      </c>
      <c r="D389" s="42" t="s">
        <v>344</v>
      </c>
      <c r="E389" s="43" t="s">
        <v>1134</v>
      </c>
      <c r="F389" s="42" t="s">
        <v>697</v>
      </c>
      <c r="G389" s="44" t="s">
        <v>568</v>
      </c>
    </row>
    <row r="390" spans="1:7" ht="38.25" x14ac:dyDescent="0.2">
      <c r="A390" s="69" t="str">
        <f t="shared" ca="1" si="6"/>
        <v>By clicking the "Home" button in the top left hand corner you will be able to return to the menu (a).</v>
      </c>
      <c r="B390" s="68"/>
      <c r="C390" s="42" t="s">
        <v>265</v>
      </c>
      <c r="D390" s="42" t="s">
        <v>331</v>
      </c>
      <c r="E390" s="43" t="s">
        <v>1205</v>
      </c>
      <c r="F390" s="42" t="s">
        <v>691</v>
      </c>
      <c r="G390" s="44" t="s">
        <v>568</v>
      </c>
    </row>
    <row r="391" spans="1:7" ht="25.5" x14ac:dyDescent="0.2">
      <c r="A391" s="69" t="str">
        <f t="shared" ca="1" si="6"/>
        <v>You can change the language any time in the top right hand corner (a).</v>
      </c>
      <c r="B391" s="68"/>
      <c r="C391" s="42" t="s">
        <v>279</v>
      </c>
      <c r="D391" s="42" t="s">
        <v>345</v>
      </c>
      <c r="E391" s="43" t="s">
        <v>1135</v>
      </c>
      <c r="F391" s="42" t="s">
        <v>692</v>
      </c>
      <c r="G391" s="44" t="s">
        <v>568</v>
      </c>
    </row>
    <row r="392" spans="1:7" ht="38.25" x14ac:dyDescent="0.2">
      <c r="A392" s="69" t="str">
        <f t="shared" ca="1" si="6"/>
        <v>The project heading is transferred from the form "Project status" and can only be modified there.</v>
      </c>
      <c r="B392" s="68"/>
      <c r="C392" s="42" t="s">
        <v>280</v>
      </c>
      <c r="D392" s="42" t="s">
        <v>346</v>
      </c>
      <c r="E392" s="43" t="s">
        <v>1136</v>
      </c>
      <c r="F392" s="42" t="s">
        <v>693</v>
      </c>
      <c r="G392" s="44" t="s">
        <v>568</v>
      </c>
    </row>
    <row r="393" spans="1:7" ht="38.25" x14ac:dyDescent="0.2">
      <c r="A393" s="69" t="str">
        <f t="shared" ca="1" si="6"/>
        <v>Which task is a milestone can be defined in this field. Time bars are then represented in red (c).</v>
      </c>
      <c r="B393" s="68"/>
      <c r="C393" s="42" t="s">
        <v>288</v>
      </c>
      <c r="D393" s="42" t="s">
        <v>347</v>
      </c>
      <c r="E393" s="43" t="s">
        <v>1137</v>
      </c>
      <c r="F393" s="42" t="s">
        <v>1789</v>
      </c>
      <c r="G393" s="44" t="s">
        <v>568</v>
      </c>
    </row>
    <row r="394" spans="1:7" ht="38.25" x14ac:dyDescent="0.2">
      <c r="A394" s="69" t="str">
        <f t="shared" ca="1" si="6"/>
        <v>Progress is entered in this field (1 = completed, 2 = in progress, = not completed).</v>
      </c>
      <c r="B394" s="68"/>
      <c r="C394" s="42" t="s">
        <v>285</v>
      </c>
      <c r="D394" s="42" t="s">
        <v>348</v>
      </c>
      <c r="E394" s="43" t="s">
        <v>1138</v>
      </c>
      <c r="F394" s="42" t="s">
        <v>698</v>
      </c>
      <c r="G394" s="44" t="s">
        <v>568</v>
      </c>
    </row>
    <row r="395" spans="1:7" ht="25.5" x14ac:dyDescent="0.2">
      <c r="A395" s="69" t="str">
        <f t="shared" ca="1" si="6"/>
        <v>The amount of hours needed for this task is entered here.</v>
      </c>
      <c r="B395" s="68"/>
      <c r="C395" s="42" t="s">
        <v>286</v>
      </c>
      <c r="D395" s="42" t="s">
        <v>349</v>
      </c>
      <c r="E395" s="43" t="s">
        <v>1139</v>
      </c>
      <c r="F395" s="42" t="s">
        <v>699</v>
      </c>
      <c r="G395" s="44" t="s">
        <v>568</v>
      </c>
    </row>
    <row r="396" spans="1:7" ht="38.25" x14ac:dyDescent="0.2">
      <c r="A396" s="69" t="str">
        <f t="shared" ca="1" si="6"/>
        <v>The program calculates the amount of project days in this column (excluding weekends).</v>
      </c>
      <c r="B396" s="68"/>
      <c r="C396" s="42" t="s">
        <v>287</v>
      </c>
      <c r="D396" s="42" t="s">
        <v>350</v>
      </c>
      <c r="E396" s="43" t="s">
        <v>1140</v>
      </c>
      <c r="F396" s="42" t="s">
        <v>700</v>
      </c>
      <c r="G396" s="44" t="s">
        <v>568</v>
      </c>
    </row>
    <row r="397" spans="1:7" ht="51" x14ac:dyDescent="0.2">
      <c r="A397" s="69" t="str">
        <f t="shared" ca="1" si="6"/>
        <v>In the selection list you can choose the initials of the person responsible. This list can only be modified in the form "Project team".</v>
      </c>
      <c r="B397" s="68"/>
      <c r="C397" s="42" t="s">
        <v>1212</v>
      </c>
      <c r="D397" s="42" t="s">
        <v>351</v>
      </c>
      <c r="E397" s="43" t="s">
        <v>1141</v>
      </c>
      <c r="F397" s="42" t="s">
        <v>701</v>
      </c>
      <c r="G397" s="44" t="s">
        <v>568</v>
      </c>
    </row>
    <row r="398" spans="1:7" ht="25.5" x14ac:dyDescent="0.2">
      <c r="A398" s="69" t="str">
        <f t="shared" ca="1" si="6"/>
        <v>This form is used for the detailed planning of the project.</v>
      </c>
      <c r="B398" s="68"/>
      <c r="C398" s="42" t="s">
        <v>283</v>
      </c>
      <c r="D398" s="42" t="s">
        <v>352</v>
      </c>
      <c r="E398" s="43" t="s">
        <v>1142</v>
      </c>
      <c r="F398" s="42" t="s">
        <v>702</v>
      </c>
      <c r="G398" s="44" t="s">
        <v>568</v>
      </c>
    </row>
    <row r="399" spans="1:7" ht="38.25" x14ac:dyDescent="0.2">
      <c r="A399" s="69" t="str">
        <f t="shared" ca="1" si="6"/>
        <v>The "Home" button in the top left hand corner enables you to return to the menu (a).</v>
      </c>
      <c r="B399" s="68"/>
      <c r="C399" s="42" t="s">
        <v>265</v>
      </c>
      <c r="D399" s="42" t="s">
        <v>331</v>
      </c>
      <c r="E399" s="43" t="s">
        <v>1206</v>
      </c>
      <c r="F399" s="42" t="s">
        <v>691</v>
      </c>
      <c r="G399" s="44" t="s">
        <v>568</v>
      </c>
    </row>
    <row r="400" spans="1:7" ht="25.5" x14ac:dyDescent="0.2">
      <c r="A400" s="69" t="str">
        <f t="shared" ca="1" si="6"/>
        <v>You can change the language any time in the top right hand corner (a).</v>
      </c>
      <c r="B400" s="68"/>
      <c r="C400" s="42" t="s">
        <v>279</v>
      </c>
      <c r="D400" s="42" t="s">
        <v>345</v>
      </c>
      <c r="E400" s="43" t="s">
        <v>1135</v>
      </c>
      <c r="F400" s="42" t="s">
        <v>692</v>
      </c>
      <c r="G400" s="44" t="s">
        <v>568</v>
      </c>
    </row>
    <row r="401" spans="1:7" ht="38.25" x14ac:dyDescent="0.2">
      <c r="A401" s="69" t="str">
        <f t="shared" ca="1" si="6"/>
        <v>The project header (b) is transferred from the form "Project status" and can only be modified there.</v>
      </c>
      <c r="B401" s="68"/>
      <c r="C401" s="42" t="s">
        <v>280</v>
      </c>
      <c r="D401" s="42" t="s">
        <v>353</v>
      </c>
      <c r="E401" s="43" t="s">
        <v>1143</v>
      </c>
      <c r="F401" s="42" t="s">
        <v>693</v>
      </c>
      <c r="G401" s="44" t="s">
        <v>568</v>
      </c>
    </row>
    <row r="402" spans="1:7" ht="51" x14ac:dyDescent="0.2">
      <c r="A402" s="69" t="str">
        <f t="shared" ca="1" si="6"/>
        <v>In the selection list (d) you can choose the initials of the person responsible. This list can only be modified in the form "Project team".</v>
      </c>
      <c r="B402" s="68"/>
      <c r="C402" s="42" t="s">
        <v>281</v>
      </c>
      <c r="D402" s="42" t="s">
        <v>351</v>
      </c>
      <c r="E402" s="43" t="s">
        <v>1144</v>
      </c>
      <c r="F402" s="42" t="s">
        <v>701</v>
      </c>
      <c r="G402" s="44" t="s">
        <v>568</v>
      </c>
    </row>
    <row r="403" spans="1:7" ht="38.25" x14ac:dyDescent="0.2">
      <c r="A403" s="69" t="str">
        <f t="shared" ca="1" si="6"/>
        <v>Which task is a milestone can be defined in this field. Time bars are then represented in red (d).</v>
      </c>
      <c r="B403" s="68"/>
      <c r="C403" s="42" t="s">
        <v>284</v>
      </c>
      <c r="D403" s="42" t="s">
        <v>1208</v>
      </c>
      <c r="E403" s="43" t="s">
        <v>1145</v>
      </c>
      <c r="F403" s="42" t="s">
        <v>1209</v>
      </c>
      <c r="G403" s="44" t="s">
        <v>568</v>
      </c>
    </row>
    <row r="404" spans="1:7" ht="63.75" x14ac:dyDescent="0.2">
      <c r="A404" s="69" t="str">
        <f t="shared" ca="1" si="6"/>
        <v>Progress is entered in this field (1 = completed, 2 = in progress, = 3 not completed). Together with the amount of working hours progress is calculated in % and represented in a bar.</v>
      </c>
      <c r="B404" s="68"/>
      <c r="C404" s="42" t="s">
        <v>290</v>
      </c>
      <c r="D404" s="42" t="s">
        <v>354</v>
      </c>
      <c r="E404" s="43" t="s">
        <v>1146</v>
      </c>
      <c r="F404" s="42" t="s">
        <v>703</v>
      </c>
      <c r="G404" s="44" t="s">
        <v>568</v>
      </c>
    </row>
    <row r="405" spans="1:7" ht="38.25" x14ac:dyDescent="0.2">
      <c r="A405" s="69" t="str">
        <f t="shared" ca="1" si="6"/>
        <v>The amount of hours needed for this task is entered here (one workday = 8 hours).</v>
      </c>
      <c r="B405" s="68"/>
      <c r="C405" s="42" t="s">
        <v>289</v>
      </c>
      <c r="D405" s="42" t="s">
        <v>355</v>
      </c>
      <c r="E405" s="43" t="s">
        <v>1147</v>
      </c>
      <c r="F405" s="42" t="s">
        <v>704</v>
      </c>
      <c r="G405" s="44" t="s">
        <v>568</v>
      </c>
    </row>
    <row r="406" spans="1:7" ht="38.25" x14ac:dyDescent="0.2">
      <c r="A406" s="69" t="str">
        <f t="shared" ca="1" si="6"/>
        <v>The program calculates the amount of workdays in this column (excluding weekends).</v>
      </c>
      <c r="B406" s="68"/>
      <c r="C406" s="42" t="s">
        <v>287</v>
      </c>
      <c r="D406" s="42" t="s">
        <v>350</v>
      </c>
      <c r="E406" s="43" t="s">
        <v>1148</v>
      </c>
      <c r="F406" s="42" t="s">
        <v>700</v>
      </c>
      <c r="G406" s="44" t="s">
        <v>568</v>
      </c>
    </row>
    <row r="407" spans="1:7" ht="63.75" x14ac:dyDescent="0.2">
      <c r="A407" s="69" t="str">
        <f t="shared" ca="1" si="6"/>
        <v>The fields in the lines 1 - 8 (e) are read-only. They are transferred automatically from the project charter. Modifications can only be entered in the form "Project charter".</v>
      </c>
      <c r="B407" s="68"/>
      <c r="C407" s="42" t="s">
        <v>302</v>
      </c>
      <c r="D407" s="42" t="s">
        <v>1216</v>
      </c>
      <c r="E407" s="43" t="s">
        <v>1149</v>
      </c>
      <c r="F407" s="42" t="s">
        <v>705</v>
      </c>
      <c r="G407" s="44" t="s">
        <v>568</v>
      </c>
    </row>
    <row r="408" spans="1:7" ht="38.25" x14ac:dyDescent="0.2">
      <c r="A408" s="69" t="str">
        <f t="shared" ca="1" si="6"/>
        <v>The entered days (start - finish) are represented in a Gantt chart in blue or red (milestones) (f).</v>
      </c>
      <c r="B408" s="68"/>
      <c r="C408" s="42" t="s">
        <v>291</v>
      </c>
      <c r="D408" s="42" t="s">
        <v>356</v>
      </c>
      <c r="E408" s="43" t="s">
        <v>1150</v>
      </c>
      <c r="F408" s="42" t="s">
        <v>706</v>
      </c>
      <c r="G408" s="44" t="s">
        <v>568</v>
      </c>
    </row>
    <row r="409" spans="1:7" ht="76.5" x14ac:dyDescent="0.2">
      <c r="A409" s="69" t="str">
        <f t="shared" ca="1" si="6"/>
        <v>Monitoring project status is another import instrument in project management. Here project status is entered once a month. This form is used in discussions with client and project team.</v>
      </c>
      <c r="B409" s="68"/>
      <c r="C409" s="42" t="s">
        <v>292</v>
      </c>
      <c r="D409" s="42" t="s">
        <v>357</v>
      </c>
      <c r="E409" s="43" t="s">
        <v>1151</v>
      </c>
      <c r="F409" s="42" t="s">
        <v>731</v>
      </c>
      <c r="G409" s="44" t="s">
        <v>568</v>
      </c>
    </row>
    <row r="410" spans="1:7" ht="38.25" x14ac:dyDescent="0.2">
      <c r="A410" s="69" t="str">
        <f t="shared" ca="1" si="6"/>
        <v>The "Home" button in the top left hand corner enables you to return to the menu (a).</v>
      </c>
      <c r="B410" s="68"/>
      <c r="C410" s="42" t="s">
        <v>265</v>
      </c>
      <c r="D410" s="42" t="s">
        <v>331</v>
      </c>
      <c r="E410" s="43" t="s">
        <v>1206</v>
      </c>
      <c r="F410" s="42" t="s">
        <v>691</v>
      </c>
      <c r="G410" s="44" t="s">
        <v>568</v>
      </c>
    </row>
    <row r="411" spans="1:7" ht="25.5" x14ac:dyDescent="0.2">
      <c r="A411" s="69" t="str">
        <f t="shared" ca="1" si="6"/>
        <v>You can change the language any time in the top right hand corner (a).</v>
      </c>
      <c r="B411" s="68"/>
      <c r="C411" s="42" t="s">
        <v>279</v>
      </c>
      <c r="D411" s="42" t="s">
        <v>328</v>
      </c>
      <c r="E411" s="43" t="s">
        <v>1135</v>
      </c>
      <c r="F411" s="42" t="s">
        <v>692</v>
      </c>
      <c r="G411" s="44" t="s">
        <v>568</v>
      </c>
    </row>
    <row r="412" spans="1:7" ht="38.25" x14ac:dyDescent="0.2">
      <c r="A412" s="69" t="str">
        <f t="shared" ca="1" si="6"/>
        <v>The project header b) is transferred from the form "Project status" and can only be modified there.</v>
      </c>
      <c r="B412" s="68"/>
      <c r="C412" s="42" t="s">
        <v>280</v>
      </c>
      <c r="D412" s="42" t="s">
        <v>358</v>
      </c>
      <c r="E412" s="43" t="s">
        <v>1152</v>
      </c>
      <c r="F412" s="42" t="s">
        <v>693</v>
      </c>
      <c r="G412" s="44" t="s">
        <v>568</v>
      </c>
    </row>
    <row r="413" spans="1:7" ht="63.75" x14ac:dyDescent="0.2">
      <c r="A413" s="69" t="str">
        <f t="shared" ca="1" si="6"/>
        <v>Status of project is entered in the selection list (d) (1 = proceeding according to plan, 2 = be watchful, 3 = critical). This data is also transferred to the form "Project charter"</v>
      </c>
      <c r="B413" s="68"/>
      <c r="C413" s="42" t="s">
        <v>299</v>
      </c>
      <c r="D413" s="42" t="s">
        <v>359</v>
      </c>
      <c r="E413" s="43" t="s">
        <v>1153</v>
      </c>
      <c r="F413" s="42" t="s">
        <v>707</v>
      </c>
      <c r="G413" s="44" t="s">
        <v>568</v>
      </c>
    </row>
    <row r="414" spans="1:7" ht="51" x14ac:dyDescent="0.2">
      <c r="A414" s="69" t="str">
        <f t="shared" ca="1" si="6"/>
        <v>Project progress in % is represented in a bar (d). The calculation depends on the concluded work from the detailed planning.</v>
      </c>
      <c r="B414" s="68"/>
      <c r="C414" s="42" t="s">
        <v>262</v>
      </c>
      <c r="D414" s="42" t="s">
        <v>329</v>
      </c>
      <c r="E414" s="43" t="s">
        <v>1122</v>
      </c>
      <c r="F414" s="42" t="s">
        <v>725</v>
      </c>
      <c r="G414" s="44" t="s">
        <v>568</v>
      </c>
    </row>
    <row r="415" spans="1:7" ht="51" x14ac:dyDescent="0.2">
      <c r="A415" s="69" t="str">
        <f t="shared" ca="1" si="6"/>
        <v>The budget (e) is transferred from the form "Budget". Cells are read-only. Modifications can only be entered in the form "Budget".</v>
      </c>
      <c r="B415" s="68"/>
      <c r="C415" s="42" t="s">
        <v>294</v>
      </c>
      <c r="D415" s="42" t="s">
        <v>360</v>
      </c>
      <c r="E415" s="43" t="s">
        <v>1210</v>
      </c>
      <c r="F415" s="42" t="s">
        <v>726</v>
      </c>
      <c r="G415" s="44" t="s">
        <v>568</v>
      </c>
    </row>
    <row r="416" spans="1:7" ht="51" x14ac:dyDescent="0.2">
      <c r="A416" s="69" t="str">
        <f t="shared" ca="1" si="6"/>
        <v>Possible solutions and proposed approach are worked out in the rough concept. This serves as basis to decide further steps.</v>
      </c>
      <c r="B416" s="68"/>
      <c r="C416" s="42" t="s">
        <v>295</v>
      </c>
      <c r="D416" s="42" t="s">
        <v>361</v>
      </c>
      <c r="E416" s="43" t="s">
        <v>1154</v>
      </c>
      <c r="F416" s="42" t="s">
        <v>727</v>
      </c>
      <c r="G416" s="44" t="s">
        <v>568</v>
      </c>
    </row>
    <row r="417" spans="1:26" ht="38.25" x14ac:dyDescent="0.2">
      <c r="A417" s="69" t="str">
        <f t="shared" ca="1" si="6"/>
        <v>The list of contents (b) serves as support. Chapters can be added or removed.</v>
      </c>
      <c r="B417" s="68"/>
      <c r="C417" s="42" t="s">
        <v>296</v>
      </c>
      <c r="D417" s="42" t="s">
        <v>362</v>
      </c>
      <c r="E417" s="43" t="s">
        <v>1155</v>
      </c>
      <c r="F417" s="42" t="s">
        <v>728</v>
      </c>
      <c r="G417" s="44" t="s">
        <v>568</v>
      </c>
    </row>
    <row r="418" spans="1:26" ht="38.25" x14ac:dyDescent="0.2">
      <c r="A418" s="69" t="str">
        <f t="shared" ca="1" si="6"/>
        <v>A click on the arrow (a) opens a word document with the suggested chapters.</v>
      </c>
      <c r="B418" s="68"/>
      <c r="C418" s="42" t="s">
        <v>297</v>
      </c>
      <c r="D418" s="42" t="s">
        <v>363</v>
      </c>
      <c r="E418" s="43" t="s">
        <v>1156</v>
      </c>
      <c r="F418" s="42" t="s">
        <v>729</v>
      </c>
      <c r="G418" s="44" t="s">
        <v>568</v>
      </c>
    </row>
    <row r="419" spans="1:26" ht="63.75" x14ac:dyDescent="0.2">
      <c r="A419" s="69" t="str">
        <f t="shared" ca="1" si="6"/>
        <v>The detailed concept describes the precise approach and expected results. It is like a detailed specification and serves as a basis for project implementation.</v>
      </c>
      <c r="B419" s="68"/>
      <c r="C419" s="42" t="s">
        <v>1211</v>
      </c>
      <c r="D419" s="42" t="s">
        <v>364</v>
      </c>
      <c r="E419" s="43" t="s">
        <v>1157</v>
      </c>
      <c r="F419" s="42" t="s">
        <v>730</v>
      </c>
      <c r="G419" s="44" t="s">
        <v>568</v>
      </c>
    </row>
    <row r="420" spans="1:26" ht="38.25" x14ac:dyDescent="0.2">
      <c r="A420" s="69" t="str">
        <f t="shared" ca="1" si="6"/>
        <v>The list of contents (b) serves as support. Chapters can be added or removed.</v>
      </c>
      <c r="B420" s="68"/>
      <c r="C420" s="42" t="s">
        <v>296</v>
      </c>
      <c r="D420" s="42" t="s">
        <v>362</v>
      </c>
      <c r="E420" s="43" t="s">
        <v>1155</v>
      </c>
      <c r="F420" s="42" t="s">
        <v>708</v>
      </c>
      <c r="G420" s="44" t="s">
        <v>568</v>
      </c>
    </row>
    <row r="421" spans="1:26" ht="38.25" x14ac:dyDescent="0.2">
      <c r="A421" s="69" t="str">
        <f t="shared" ca="1" si="6"/>
        <v>A click on the arrow (a) opens a word document with the suggested chapters.</v>
      </c>
      <c r="B421" s="68"/>
      <c r="C421" s="42" t="s">
        <v>297</v>
      </c>
      <c r="D421" s="42" t="s">
        <v>363</v>
      </c>
      <c r="E421" s="43" t="s">
        <v>1156</v>
      </c>
      <c r="F421" s="42" t="s">
        <v>709</v>
      </c>
      <c r="G421" s="44" t="s">
        <v>568</v>
      </c>
    </row>
    <row r="422" spans="1:26" ht="51" x14ac:dyDescent="0.2">
      <c r="A422" s="69" t="str">
        <f t="shared" ca="1" si="6"/>
        <v>This document helps to draw up the final report. Like the project charter the final report should also be signed by the client.</v>
      </c>
      <c r="B422" s="68"/>
      <c r="C422" s="42" t="s">
        <v>298</v>
      </c>
      <c r="D422" s="42" t="s">
        <v>365</v>
      </c>
      <c r="E422" s="43" t="s">
        <v>1158</v>
      </c>
      <c r="F422" s="42" t="s">
        <v>710</v>
      </c>
      <c r="G422" s="44" t="s">
        <v>568</v>
      </c>
    </row>
    <row r="423" spans="1:26" ht="38.25" x14ac:dyDescent="0.2">
      <c r="A423" s="69" t="str">
        <f t="shared" ca="1" si="6"/>
        <v>The "Home" button in the top left hand corner enables you to return to the menu (a).</v>
      </c>
      <c r="B423" s="68"/>
      <c r="C423" s="42" t="s">
        <v>265</v>
      </c>
      <c r="D423" s="42" t="s">
        <v>331</v>
      </c>
      <c r="E423" s="43" t="s">
        <v>1206</v>
      </c>
      <c r="F423" s="42" t="s">
        <v>691</v>
      </c>
      <c r="G423" s="44" t="s">
        <v>568</v>
      </c>
    </row>
    <row r="424" spans="1:26" ht="25.5" x14ac:dyDescent="0.2">
      <c r="A424" s="69" t="str">
        <f t="shared" ca="1" si="6"/>
        <v>You can change the language any time in the top right hand corner (b).</v>
      </c>
      <c r="B424" s="68"/>
      <c r="C424" s="42" t="s">
        <v>261</v>
      </c>
      <c r="D424" s="42" t="s">
        <v>328</v>
      </c>
      <c r="E424" s="43" t="s">
        <v>1121</v>
      </c>
      <c r="F424" s="42" t="s">
        <v>692</v>
      </c>
      <c r="G424" s="44" t="s">
        <v>568</v>
      </c>
    </row>
    <row r="425" spans="1:26" ht="38.25" x14ac:dyDescent="0.2">
      <c r="A425" s="69" t="str">
        <f t="shared" ca="1" si="6"/>
        <v>The project header (c) is transferred from the form "Project status" and can only be modified there.</v>
      </c>
      <c r="B425" s="68"/>
      <c r="C425" s="42" t="s">
        <v>277</v>
      </c>
      <c r="D425" s="42" t="s">
        <v>358</v>
      </c>
      <c r="E425" s="43" t="s">
        <v>1131</v>
      </c>
      <c r="F425" s="42" t="s">
        <v>693</v>
      </c>
      <c r="G425" s="44" t="s">
        <v>568</v>
      </c>
    </row>
    <row r="426" spans="1:26" ht="51" x14ac:dyDescent="0.2">
      <c r="A426" s="69" t="str">
        <f t="shared" ca="1" si="6"/>
        <v>Project success is entered in the selection list (d) (1 = yes, 2 = partially, 3 = no). This data is also transferred to the form "Project charter"</v>
      </c>
      <c r="B426" s="68"/>
      <c r="C426" s="42" t="s">
        <v>300</v>
      </c>
      <c r="D426" s="42" t="s">
        <v>366</v>
      </c>
      <c r="E426" s="43" t="s">
        <v>1159</v>
      </c>
      <c r="F426" s="42" t="s">
        <v>711</v>
      </c>
      <c r="G426" s="44" t="s">
        <v>568</v>
      </c>
    </row>
    <row r="427" spans="1:26" ht="51" x14ac:dyDescent="0.2">
      <c r="A427" s="69" t="str">
        <f t="shared" ca="1" si="6"/>
        <v>The budget (e) is transferred from the form "Budget". Cells are read-only. Modifications can only be entered in the form "Budget".</v>
      </c>
      <c r="B427" s="68"/>
      <c r="C427" s="42" t="s">
        <v>294</v>
      </c>
      <c r="D427" s="42" t="s">
        <v>360</v>
      </c>
      <c r="E427" s="42" t="s">
        <v>1210</v>
      </c>
      <c r="F427" s="42" t="s">
        <v>712</v>
      </c>
      <c r="G427" s="44" t="s">
        <v>568</v>
      </c>
    </row>
    <row r="428" spans="1:26" x14ac:dyDescent="0.2">
      <c r="A428" s="70">
        <f t="shared" ca="1" si="6"/>
        <v>0</v>
      </c>
      <c r="B428" s="68"/>
      <c r="C428" s="46"/>
      <c r="D428" s="46"/>
      <c r="E428" s="56"/>
      <c r="F428" s="46"/>
      <c r="G428" s="47" t="s">
        <v>568</v>
      </c>
    </row>
    <row r="429" spans="1:26" s="54" customFormat="1" x14ac:dyDescent="0.25">
      <c r="A429" s="66" t="str">
        <f t="shared" ca="1" si="6"/>
        <v>S W O T   A N A L Y S I S</v>
      </c>
      <c r="B429" s="49"/>
      <c r="C429" s="66" t="s">
        <v>506</v>
      </c>
      <c r="D429" s="66" t="s">
        <v>507</v>
      </c>
      <c r="E429" s="66" t="s">
        <v>1160</v>
      </c>
      <c r="F429" s="66" t="s">
        <v>722</v>
      </c>
      <c r="G429" s="51" t="s">
        <v>568</v>
      </c>
      <c r="H429" s="52"/>
      <c r="I429" s="53"/>
      <c r="K429" s="53"/>
      <c r="Z429" s="9"/>
    </row>
    <row r="430" spans="1:26" x14ac:dyDescent="0.2">
      <c r="A430" s="67" t="str">
        <f t="shared" ca="1" si="6"/>
        <v>Strength</v>
      </c>
      <c r="B430" s="37"/>
      <c r="C430" s="39" t="s">
        <v>1741</v>
      </c>
      <c r="D430" s="39" t="s">
        <v>1742</v>
      </c>
      <c r="E430" s="39" t="s">
        <v>1700</v>
      </c>
      <c r="F430" s="39" t="s">
        <v>1746</v>
      </c>
      <c r="G430" s="40" t="s">
        <v>568</v>
      </c>
    </row>
    <row r="431" spans="1:26" x14ac:dyDescent="0.2">
      <c r="A431" s="69" t="str">
        <f t="shared" ca="1" si="6"/>
        <v>Weaknesses</v>
      </c>
      <c r="B431" s="37"/>
      <c r="C431" s="43" t="s">
        <v>1744</v>
      </c>
      <c r="D431" s="43" t="s">
        <v>1743</v>
      </c>
      <c r="E431" s="43" t="s">
        <v>1701</v>
      </c>
      <c r="F431" s="43" t="s">
        <v>1747</v>
      </c>
      <c r="G431" s="44" t="s">
        <v>568</v>
      </c>
    </row>
    <row r="432" spans="1:26" x14ac:dyDescent="0.2">
      <c r="A432" s="69" t="str">
        <f t="shared" ca="1" si="6"/>
        <v>Opportunities</v>
      </c>
      <c r="B432" s="37"/>
      <c r="C432" s="43" t="s">
        <v>1745</v>
      </c>
      <c r="D432" s="43" t="s">
        <v>1748</v>
      </c>
      <c r="E432" s="43" t="s">
        <v>1161</v>
      </c>
      <c r="F432" s="43" t="s">
        <v>736</v>
      </c>
      <c r="G432" s="44" t="s">
        <v>568</v>
      </c>
    </row>
    <row r="433" spans="1:26" x14ac:dyDescent="0.2">
      <c r="A433" s="70" t="str">
        <f t="shared" ca="1" si="6"/>
        <v>Threats</v>
      </c>
      <c r="B433" s="37"/>
      <c r="C433" s="56" t="s">
        <v>1750</v>
      </c>
      <c r="D433" s="56" t="s">
        <v>1749</v>
      </c>
      <c r="E433" s="56" t="s">
        <v>1702</v>
      </c>
      <c r="F433" s="56" t="s">
        <v>1703</v>
      </c>
      <c r="G433" s="47" t="s">
        <v>568</v>
      </c>
    </row>
    <row r="434" spans="1:26" s="54" customFormat="1" x14ac:dyDescent="0.25">
      <c r="A434" s="66" t="str">
        <f t="shared" ca="1" si="6"/>
        <v>R I S K   A N A L Y S I S</v>
      </c>
      <c r="B434" s="49"/>
      <c r="C434" s="66" t="s">
        <v>562</v>
      </c>
      <c r="D434" s="66" t="s">
        <v>561</v>
      </c>
      <c r="E434" s="50" t="s">
        <v>1162</v>
      </c>
      <c r="F434" s="66" t="s">
        <v>723</v>
      </c>
      <c r="G434" s="51" t="s">
        <v>568</v>
      </c>
      <c r="H434" s="52"/>
      <c r="I434" s="53"/>
      <c r="K434" s="53"/>
      <c r="Z434" s="9"/>
    </row>
    <row r="435" spans="1:26" x14ac:dyDescent="0.2">
      <c r="A435" s="67" t="str">
        <f t="shared" ca="1" si="6"/>
        <v>Probability of occurrence</v>
      </c>
      <c r="B435" s="37"/>
      <c r="C435" s="39" t="s">
        <v>508</v>
      </c>
      <c r="D435" s="39" t="s">
        <v>509</v>
      </c>
      <c r="E435" s="39" t="s">
        <v>1217</v>
      </c>
      <c r="F435" s="39" t="s">
        <v>732</v>
      </c>
      <c r="G435" s="40" t="s">
        <v>568</v>
      </c>
    </row>
    <row r="436" spans="1:26" x14ac:dyDescent="0.2">
      <c r="A436" s="69" t="str">
        <f t="shared" ca="1" si="6"/>
        <v>High</v>
      </c>
      <c r="B436" s="37"/>
      <c r="C436" s="43" t="s">
        <v>510</v>
      </c>
      <c r="D436" s="43" t="s">
        <v>511</v>
      </c>
      <c r="E436" s="43" t="s">
        <v>1163</v>
      </c>
      <c r="F436" s="43" t="s">
        <v>733</v>
      </c>
      <c r="G436" s="44" t="s">
        <v>568</v>
      </c>
    </row>
    <row r="437" spans="1:26" x14ac:dyDescent="0.2">
      <c r="A437" s="69" t="str">
        <f t="shared" ca="1" si="6"/>
        <v>Medium</v>
      </c>
      <c r="B437" s="37"/>
      <c r="C437" s="43" t="s">
        <v>512</v>
      </c>
      <c r="D437" s="43" t="s">
        <v>513</v>
      </c>
      <c r="E437" s="43" t="s">
        <v>1164</v>
      </c>
      <c r="F437" s="43" t="s">
        <v>734</v>
      </c>
      <c r="G437" s="44" t="s">
        <v>568</v>
      </c>
    </row>
    <row r="438" spans="1:26" x14ac:dyDescent="0.2">
      <c r="A438" s="69" t="str">
        <f t="shared" ca="1" si="6"/>
        <v>Low</v>
      </c>
      <c r="B438" s="37"/>
      <c r="C438" s="43" t="s">
        <v>514</v>
      </c>
      <c r="D438" s="43" t="s">
        <v>515</v>
      </c>
      <c r="E438" s="43" t="s">
        <v>1165</v>
      </c>
      <c r="F438" s="43" t="s">
        <v>735</v>
      </c>
      <c r="G438" s="44" t="s">
        <v>568</v>
      </c>
    </row>
    <row r="439" spans="1:26" x14ac:dyDescent="0.2">
      <c r="A439" s="69" t="str">
        <f t="shared" ca="1" si="6"/>
        <v>Extent of damage</v>
      </c>
      <c r="B439" s="37"/>
      <c r="C439" s="43" t="s">
        <v>516</v>
      </c>
      <c r="D439" s="43" t="s">
        <v>517</v>
      </c>
      <c r="E439" s="43" t="s">
        <v>1166</v>
      </c>
      <c r="F439" s="43" t="s">
        <v>737</v>
      </c>
      <c r="G439" s="44" t="s">
        <v>568</v>
      </c>
    </row>
    <row r="440" spans="1:26" x14ac:dyDescent="0.2">
      <c r="A440" s="69" t="str">
        <f t="shared" ca="1" si="6"/>
        <v>No need for action</v>
      </c>
      <c r="B440" s="37"/>
      <c r="C440" s="43" t="s">
        <v>518</v>
      </c>
      <c r="D440" s="43" t="s">
        <v>519</v>
      </c>
      <c r="E440" s="43" t="s">
        <v>1167</v>
      </c>
      <c r="F440" s="43" t="s">
        <v>738</v>
      </c>
      <c r="G440" s="44" t="s">
        <v>568</v>
      </c>
    </row>
    <row r="441" spans="1:26" x14ac:dyDescent="0.2">
      <c r="A441" s="69" t="str">
        <f t="shared" ca="1" si="6"/>
        <v>Need for action</v>
      </c>
      <c r="B441" s="37"/>
      <c r="C441" s="43" t="s">
        <v>520</v>
      </c>
      <c r="D441" s="43" t="s">
        <v>521</v>
      </c>
      <c r="E441" s="43" t="s">
        <v>1168</v>
      </c>
      <c r="F441" s="43" t="s">
        <v>739</v>
      </c>
      <c r="G441" s="44" t="s">
        <v>568</v>
      </c>
    </row>
    <row r="442" spans="1:26" x14ac:dyDescent="0.2">
      <c r="A442" s="69" t="str">
        <f t="shared" ca="1" si="6"/>
        <v>Urgent need for action</v>
      </c>
      <c r="B442" s="37"/>
      <c r="C442" s="43" t="s">
        <v>522</v>
      </c>
      <c r="D442" s="43" t="s">
        <v>523</v>
      </c>
      <c r="E442" s="43" t="s">
        <v>1169</v>
      </c>
      <c r="F442" s="43" t="s">
        <v>740</v>
      </c>
      <c r="G442" s="44" t="s">
        <v>568</v>
      </c>
    </row>
    <row r="443" spans="1:26" x14ac:dyDescent="0.2">
      <c r="A443" s="69" t="str">
        <f t="shared" ca="1" si="6"/>
        <v>No.</v>
      </c>
      <c r="B443" s="37"/>
      <c r="C443" s="43" t="s">
        <v>524</v>
      </c>
      <c r="D443" s="43" t="s">
        <v>525</v>
      </c>
      <c r="E443" s="43" t="s">
        <v>525</v>
      </c>
      <c r="F443" s="43" t="s">
        <v>741</v>
      </c>
      <c r="G443" s="44" t="s">
        <v>568</v>
      </c>
    </row>
    <row r="444" spans="1:26" x14ac:dyDescent="0.2">
      <c r="A444" s="69" t="str">
        <f t="shared" ca="1" si="6"/>
        <v>Risk</v>
      </c>
      <c r="B444" s="37"/>
      <c r="C444" s="43" t="s">
        <v>526</v>
      </c>
      <c r="D444" s="43" t="s">
        <v>527</v>
      </c>
      <c r="E444" s="43" t="s">
        <v>1170</v>
      </c>
      <c r="F444" s="43" t="s">
        <v>742</v>
      </c>
      <c r="G444" s="44" t="s">
        <v>568</v>
      </c>
    </row>
    <row r="445" spans="1:26" x14ac:dyDescent="0.2">
      <c r="A445" s="69" t="str">
        <f t="shared" ca="1" si="6"/>
        <v>Consequences</v>
      </c>
      <c r="B445" s="37"/>
      <c r="C445" s="43" t="s">
        <v>528</v>
      </c>
      <c r="D445" s="43" t="s">
        <v>529</v>
      </c>
      <c r="E445" s="43" t="s">
        <v>1171</v>
      </c>
      <c r="F445" s="43" t="s">
        <v>743</v>
      </c>
      <c r="G445" s="44" t="s">
        <v>568</v>
      </c>
    </row>
    <row r="446" spans="1:26" x14ac:dyDescent="0.2">
      <c r="A446" s="69" t="str">
        <f t="shared" ca="1" si="6"/>
        <v>Probability of occurrence</v>
      </c>
      <c r="B446" s="37"/>
      <c r="C446" s="43" t="s">
        <v>530</v>
      </c>
      <c r="D446" s="43" t="s">
        <v>509</v>
      </c>
      <c r="E446" s="43" t="s">
        <v>1217</v>
      </c>
      <c r="F446" s="43" t="s">
        <v>732</v>
      </c>
      <c r="G446" s="44" t="s">
        <v>568</v>
      </c>
    </row>
    <row r="447" spans="1:26" x14ac:dyDescent="0.2">
      <c r="A447" s="69" t="str">
        <f t="shared" ca="1" si="6"/>
        <v>Extent of damage</v>
      </c>
      <c r="B447" s="37"/>
      <c r="C447" s="43" t="s">
        <v>531</v>
      </c>
      <c r="D447" s="43" t="s">
        <v>532</v>
      </c>
      <c r="E447" s="43" t="s">
        <v>1166</v>
      </c>
      <c r="F447" s="43" t="s">
        <v>737</v>
      </c>
      <c r="G447" s="44" t="s">
        <v>568</v>
      </c>
    </row>
    <row r="448" spans="1:26" ht="25.5" x14ac:dyDescent="0.2">
      <c r="A448" s="69" t="str">
        <f t="shared" ca="1" si="6"/>
        <v>Ten-dency</v>
      </c>
      <c r="B448" s="37"/>
      <c r="C448" s="43" t="s">
        <v>533</v>
      </c>
      <c r="D448" s="43" t="s">
        <v>534</v>
      </c>
      <c r="E448" s="43" t="s">
        <v>1220</v>
      </c>
      <c r="F448" s="43" t="s">
        <v>746</v>
      </c>
      <c r="G448" s="44" t="s">
        <v>568</v>
      </c>
    </row>
    <row r="449" spans="1:26" x14ac:dyDescent="0.2">
      <c r="A449" s="69" t="str">
        <f t="shared" ca="1" si="6"/>
        <v>Possible measures</v>
      </c>
      <c r="B449" s="37"/>
      <c r="C449" s="43" t="s">
        <v>535</v>
      </c>
      <c r="D449" s="43" t="s">
        <v>536</v>
      </c>
      <c r="E449" s="43" t="s">
        <v>1172</v>
      </c>
      <c r="F449" s="43" t="s">
        <v>744</v>
      </c>
      <c r="G449" s="44" t="s">
        <v>568</v>
      </c>
    </row>
    <row r="450" spans="1:26" x14ac:dyDescent="0.2">
      <c r="A450" s="69" t="str">
        <f t="shared" ca="1" si="6"/>
        <v>Status</v>
      </c>
      <c r="B450" s="37"/>
      <c r="C450" s="43" t="s">
        <v>537</v>
      </c>
      <c r="D450" s="43" t="s">
        <v>538</v>
      </c>
      <c r="E450" s="43" t="s">
        <v>537</v>
      </c>
      <c r="F450" s="43" t="s">
        <v>537</v>
      </c>
      <c r="G450" s="44" t="s">
        <v>568</v>
      </c>
    </row>
    <row r="451" spans="1:26" x14ac:dyDescent="0.2">
      <c r="A451" s="70" t="str">
        <f t="shared" ca="1" si="6"/>
        <v>Extent of consequences</v>
      </c>
      <c r="B451" s="37"/>
      <c r="C451" s="56" t="s">
        <v>539</v>
      </c>
      <c r="D451" s="56" t="s">
        <v>540</v>
      </c>
      <c r="E451" s="56" t="s">
        <v>1173</v>
      </c>
      <c r="F451" s="56" t="s">
        <v>745</v>
      </c>
      <c r="G451" s="47" t="s">
        <v>568</v>
      </c>
    </row>
    <row r="452" spans="1:26" s="54" customFormat="1" x14ac:dyDescent="0.25">
      <c r="A452" s="66" t="str">
        <f t="shared" ca="1" si="6"/>
        <v>F E A S I B I L I T Y  S T U D Y</v>
      </c>
      <c r="B452" s="49"/>
      <c r="C452" s="66" t="s">
        <v>541</v>
      </c>
      <c r="D452" s="66" t="s">
        <v>542</v>
      </c>
      <c r="E452" s="50" t="s">
        <v>1174</v>
      </c>
      <c r="F452" s="66" t="s">
        <v>724</v>
      </c>
      <c r="G452" s="51" t="s">
        <v>568</v>
      </c>
      <c r="H452" s="52"/>
      <c r="I452" s="53"/>
      <c r="K452" s="53"/>
      <c r="Z452" s="9"/>
    </row>
    <row r="453" spans="1:26" x14ac:dyDescent="0.2">
      <c r="A453" s="67" t="str">
        <f t="shared" ref="A453:A516" ca="1" si="7">OFFSET($C453,0,$B$4-1)</f>
        <v>Organizational feasibility</v>
      </c>
      <c r="B453" s="68"/>
      <c r="C453" s="71" t="s">
        <v>546</v>
      </c>
      <c r="D453" s="38" t="s">
        <v>548</v>
      </c>
      <c r="E453" s="39" t="s">
        <v>1218</v>
      </c>
      <c r="F453" s="71" t="s">
        <v>747</v>
      </c>
      <c r="G453" s="40" t="s">
        <v>568</v>
      </c>
    </row>
    <row r="454" spans="1:26" x14ac:dyDescent="0.2">
      <c r="A454" s="69" t="str">
        <f t="shared" ca="1" si="7"/>
        <v>Economic feasibility</v>
      </c>
      <c r="B454" s="68"/>
      <c r="C454" s="42" t="s">
        <v>544</v>
      </c>
      <c r="D454" s="42" t="s">
        <v>549</v>
      </c>
      <c r="E454" s="43" t="s">
        <v>1175</v>
      </c>
      <c r="F454" s="42" t="s">
        <v>748</v>
      </c>
      <c r="G454" s="44" t="s">
        <v>568</v>
      </c>
    </row>
    <row r="455" spans="1:26" x14ac:dyDescent="0.2">
      <c r="A455" s="69" t="str">
        <f t="shared" ca="1" si="7"/>
        <v>Technical feasibility</v>
      </c>
      <c r="B455" s="68"/>
      <c r="C455" s="42" t="s">
        <v>543</v>
      </c>
      <c r="D455" s="42" t="s">
        <v>550</v>
      </c>
      <c r="E455" s="43" t="s">
        <v>1176</v>
      </c>
      <c r="F455" s="42" t="s">
        <v>749</v>
      </c>
      <c r="G455" s="44" t="s">
        <v>568</v>
      </c>
    </row>
    <row r="456" spans="1:26" x14ac:dyDescent="0.2">
      <c r="A456" s="69" t="str">
        <f t="shared" ca="1" si="7"/>
        <v>Resources and time</v>
      </c>
      <c r="B456" s="68"/>
      <c r="C456" s="42" t="s">
        <v>545</v>
      </c>
      <c r="D456" s="42" t="s">
        <v>551</v>
      </c>
      <c r="E456" s="43" t="s">
        <v>1177</v>
      </c>
      <c r="F456" s="42" t="s">
        <v>750</v>
      </c>
      <c r="G456" s="44" t="s">
        <v>568</v>
      </c>
    </row>
    <row r="457" spans="1:26" x14ac:dyDescent="0.2">
      <c r="A457" s="69" t="str">
        <f t="shared" ca="1" si="7"/>
        <v>Legal feasibility</v>
      </c>
      <c r="B457" s="68"/>
      <c r="C457" s="42" t="s">
        <v>547</v>
      </c>
      <c r="D457" s="42" t="s">
        <v>552</v>
      </c>
      <c r="E457" s="43" t="s">
        <v>1178</v>
      </c>
      <c r="F457" s="42" t="s">
        <v>751</v>
      </c>
      <c r="G457" s="44" t="s">
        <v>568</v>
      </c>
    </row>
    <row r="458" spans="1:26" x14ac:dyDescent="0.2">
      <c r="A458" s="69" t="str">
        <f t="shared" ca="1" si="7"/>
        <v>No.</v>
      </c>
      <c r="B458" s="37"/>
      <c r="C458" s="43" t="s">
        <v>524</v>
      </c>
      <c r="D458" s="43" t="s">
        <v>525</v>
      </c>
      <c r="E458" s="43" t="s">
        <v>525</v>
      </c>
      <c r="F458" s="43" t="s">
        <v>741</v>
      </c>
      <c r="G458" s="44" t="s">
        <v>568</v>
      </c>
    </row>
    <row r="459" spans="1:26" x14ac:dyDescent="0.2">
      <c r="A459" s="69" t="str">
        <f t="shared" ca="1" si="7"/>
        <v>Title</v>
      </c>
      <c r="B459" s="37"/>
      <c r="C459" s="43" t="s">
        <v>553</v>
      </c>
      <c r="D459" s="43" t="s">
        <v>554</v>
      </c>
      <c r="E459" s="43" t="s">
        <v>1027</v>
      </c>
      <c r="F459" s="43" t="s">
        <v>752</v>
      </c>
      <c r="G459" s="44" t="s">
        <v>568</v>
      </c>
    </row>
    <row r="460" spans="1:26" x14ac:dyDescent="0.2">
      <c r="A460" s="69" t="str">
        <f t="shared" ca="1" si="7"/>
        <v>Consequences</v>
      </c>
      <c r="B460" s="37"/>
      <c r="C460" s="43" t="s">
        <v>528</v>
      </c>
      <c r="D460" s="43" t="s">
        <v>529</v>
      </c>
      <c r="E460" s="43" t="s">
        <v>1171</v>
      </c>
      <c r="F460" s="43" t="s">
        <v>743</v>
      </c>
      <c r="G460" s="44" t="s">
        <v>568</v>
      </c>
    </row>
    <row r="461" spans="1:26" x14ac:dyDescent="0.2">
      <c r="A461" s="69" t="str">
        <f t="shared" ca="1" si="7"/>
        <v>Degree of danger</v>
      </c>
      <c r="B461" s="37"/>
      <c r="C461" s="43" t="s">
        <v>555</v>
      </c>
      <c r="D461" s="43" t="s">
        <v>556</v>
      </c>
      <c r="E461" s="43" t="s">
        <v>1219</v>
      </c>
      <c r="F461" s="43" t="s">
        <v>753</v>
      </c>
      <c r="G461" s="44" t="s">
        <v>568</v>
      </c>
    </row>
    <row r="462" spans="1:26" x14ac:dyDescent="0.2">
      <c r="A462" s="69" t="str">
        <f t="shared" ca="1" si="7"/>
        <v>Influence on the project</v>
      </c>
      <c r="B462" s="37"/>
      <c r="C462" s="43" t="s">
        <v>560</v>
      </c>
      <c r="D462" s="43" t="s">
        <v>559</v>
      </c>
      <c r="E462" s="43" t="s">
        <v>1179</v>
      </c>
      <c r="F462" s="43" t="s">
        <v>754</v>
      </c>
      <c r="G462" s="44" t="s">
        <v>568</v>
      </c>
    </row>
    <row r="463" spans="1:26" ht="25.5" x14ac:dyDescent="0.2">
      <c r="A463" s="69" t="str">
        <f t="shared" ca="1" si="7"/>
        <v>Ten-dency</v>
      </c>
      <c r="B463" s="37"/>
      <c r="C463" s="43" t="s">
        <v>533</v>
      </c>
      <c r="D463" s="43" t="s">
        <v>534</v>
      </c>
      <c r="E463" s="43" t="s">
        <v>1220</v>
      </c>
      <c r="F463" s="43" t="s">
        <v>746</v>
      </c>
      <c r="G463" s="44" t="s">
        <v>568</v>
      </c>
    </row>
    <row r="464" spans="1:26" x14ac:dyDescent="0.2">
      <c r="A464" s="69" t="str">
        <f t="shared" ca="1" si="7"/>
        <v>Possible measures</v>
      </c>
      <c r="B464" s="37"/>
      <c r="C464" s="43" t="s">
        <v>535</v>
      </c>
      <c r="D464" s="43" t="s">
        <v>536</v>
      </c>
      <c r="E464" s="43" t="s">
        <v>1172</v>
      </c>
      <c r="F464" s="43" t="s">
        <v>744</v>
      </c>
      <c r="G464" s="44" t="s">
        <v>568</v>
      </c>
    </row>
    <row r="465" spans="1:26" x14ac:dyDescent="0.2">
      <c r="A465" s="69" t="str">
        <f t="shared" ca="1" si="7"/>
        <v>Status</v>
      </c>
      <c r="B465" s="37"/>
      <c r="C465" s="43" t="s">
        <v>537</v>
      </c>
      <c r="D465" s="43" t="s">
        <v>538</v>
      </c>
      <c r="E465" s="43" t="s">
        <v>537</v>
      </c>
      <c r="F465" s="43" t="s">
        <v>537</v>
      </c>
      <c r="G465" s="44" t="s">
        <v>568</v>
      </c>
    </row>
    <row r="466" spans="1:26" x14ac:dyDescent="0.2">
      <c r="A466" s="69" t="str">
        <f t="shared" ca="1" si="7"/>
        <v>Average</v>
      </c>
      <c r="B466" s="37"/>
      <c r="C466" s="43" t="s">
        <v>557</v>
      </c>
      <c r="D466" s="43" t="s">
        <v>558</v>
      </c>
      <c r="E466" s="43" t="s">
        <v>1180</v>
      </c>
      <c r="F466" s="43" t="s">
        <v>734</v>
      </c>
      <c r="G466" s="44" t="s">
        <v>568</v>
      </c>
    </row>
    <row r="467" spans="1:26" x14ac:dyDescent="0.2">
      <c r="A467" s="45" t="str">
        <f t="shared" ca="1" si="7"/>
        <v>Sum</v>
      </c>
      <c r="B467" s="37"/>
      <c r="C467" s="72" t="s">
        <v>1801</v>
      </c>
      <c r="D467" s="72" t="s">
        <v>1802</v>
      </c>
      <c r="E467" s="72" t="s">
        <v>1803</v>
      </c>
      <c r="F467" s="72" t="s">
        <v>1804</v>
      </c>
      <c r="G467" s="47" t="s">
        <v>568</v>
      </c>
    </row>
    <row r="468" spans="1:26" s="52" customFormat="1" ht="25.5" x14ac:dyDescent="0.2">
      <c r="A468" s="66" t="str">
        <f t="shared" ca="1" si="7"/>
        <v xml:space="preserve">C A U S E  - E F F E C T  D I A G R A M M </v>
      </c>
      <c r="B468" s="73"/>
      <c r="C468" s="66" t="s">
        <v>1274</v>
      </c>
      <c r="D468" s="66" t="s">
        <v>1275</v>
      </c>
      <c r="E468" s="66" t="s">
        <v>1278</v>
      </c>
      <c r="F468" s="66" t="s">
        <v>1280</v>
      </c>
      <c r="G468" s="51" t="s">
        <v>568</v>
      </c>
      <c r="H468" s="74"/>
      <c r="I468" s="75"/>
      <c r="J468" s="76"/>
      <c r="K468" s="75"/>
      <c r="Z468" s="5"/>
    </row>
    <row r="469" spans="1:26" x14ac:dyDescent="0.2">
      <c r="A469" s="77" t="str">
        <f t="shared" ca="1" si="7"/>
        <v>Causes - Effects</v>
      </c>
      <c r="B469" s="68"/>
      <c r="C469" s="78" t="s">
        <v>1276</v>
      </c>
      <c r="D469" s="78" t="s">
        <v>1277</v>
      </c>
      <c r="E469" s="79" t="s">
        <v>1279</v>
      </c>
      <c r="F469" s="78" t="s">
        <v>1281</v>
      </c>
      <c r="G469" s="80" t="s">
        <v>568</v>
      </c>
    </row>
    <row r="470" spans="1:26" s="52" customFormat="1" ht="25.5" x14ac:dyDescent="0.2">
      <c r="A470" s="66" t="str">
        <f t="shared" ca="1" si="7"/>
        <v>P R O J E C T    C O N T R O L L I N G</v>
      </c>
      <c r="B470" s="73"/>
      <c r="C470" s="66" t="s">
        <v>1289</v>
      </c>
      <c r="D470" s="66" t="s">
        <v>1287</v>
      </c>
      <c r="E470" s="66" t="s">
        <v>1290</v>
      </c>
      <c r="F470" s="66" t="s">
        <v>1295</v>
      </c>
      <c r="G470" s="51" t="s">
        <v>568</v>
      </c>
      <c r="H470" s="74"/>
      <c r="I470" s="75"/>
      <c r="J470" s="76"/>
      <c r="K470" s="75"/>
      <c r="Z470" s="5"/>
    </row>
    <row r="471" spans="1:26" x14ac:dyDescent="0.2">
      <c r="A471" s="67" t="str">
        <f t="shared" ca="1" si="7"/>
        <v>No.</v>
      </c>
      <c r="B471" s="68"/>
      <c r="C471" s="39" t="s">
        <v>524</v>
      </c>
      <c r="D471" s="39" t="s">
        <v>525</v>
      </c>
      <c r="E471" s="39" t="s">
        <v>525</v>
      </c>
      <c r="F471" s="39" t="s">
        <v>741</v>
      </c>
      <c r="G471" s="40" t="s">
        <v>568</v>
      </c>
    </row>
    <row r="472" spans="1:26" x14ac:dyDescent="0.2">
      <c r="A472" s="69" t="str">
        <f t="shared" ca="1" si="7"/>
        <v>Projects</v>
      </c>
      <c r="B472" s="68"/>
      <c r="C472" s="42" t="s">
        <v>1291</v>
      </c>
      <c r="D472" s="42" t="s">
        <v>1288</v>
      </c>
      <c r="E472" s="43" t="s">
        <v>1292</v>
      </c>
      <c r="F472" s="42" t="s">
        <v>1294</v>
      </c>
      <c r="G472" s="44" t="s">
        <v>568</v>
      </c>
    </row>
    <row r="473" spans="1:26" x14ac:dyDescent="0.2">
      <c r="A473" s="69" t="str">
        <f t="shared" ca="1" si="7"/>
        <v>Start</v>
      </c>
      <c r="B473" s="68"/>
      <c r="C473" s="43" t="s">
        <v>61</v>
      </c>
      <c r="D473" s="43" t="s">
        <v>100</v>
      </c>
      <c r="E473" s="43" t="s">
        <v>986</v>
      </c>
      <c r="F473" s="42" t="s">
        <v>819</v>
      </c>
      <c r="G473" s="44" t="s">
        <v>568</v>
      </c>
    </row>
    <row r="474" spans="1:26" x14ac:dyDescent="0.2">
      <c r="A474" s="69" t="str">
        <f t="shared" ca="1" si="7"/>
        <v>Finish</v>
      </c>
      <c r="B474" s="68"/>
      <c r="C474" s="43" t="s">
        <v>62</v>
      </c>
      <c r="D474" s="43" t="s">
        <v>101</v>
      </c>
      <c r="E474" s="43" t="s">
        <v>987</v>
      </c>
      <c r="F474" s="42" t="s">
        <v>820</v>
      </c>
      <c r="G474" s="44" t="s">
        <v>568</v>
      </c>
    </row>
    <row r="475" spans="1:26" x14ac:dyDescent="0.2">
      <c r="A475" s="69" t="str">
        <f t="shared" ca="1" si="7"/>
        <v>Who?</v>
      </c>
      <c r="B475" s="68"/>
      <c r="C475" s="43" t="s">
        <v>16</v>
      </c>
      <c r="D475" s="43" t="s">
        <v>1293</v>
      </c>
      <c r="E475" s="43" t="s">
        <v>975</v>
      </c>
      <c r="F475" s="42" t="s">
        <v>806</v>
      </c>
      <c r="G475" s="44" t="s">
        <v>568</v>
      </c>
    </row>
    <row r="476" spans="1:26" x14ac:dyDescent="0.2">
      <c r="A476" s="70" t="str">
        <f t="shared" ca="1" si="7"/>
        <v>Remarks</v>
      </c>
      <c r="B476" s="68"/>
      <c r="C476" s="46" t="s">
        <v>18</v>
      </c>
      <c r="D476" s="46" t="s">
        <v>113</v>
      </c>
      <c r="E476" s="56" t="s">
        <v>1010</v>
      </c>
      <c r="F476" s="46" t="s">
        <v>843</v>
      </c>
      <c r="G476" s="47" t="s">
        <v>568</v>
      </c>
    </row>
    <row r="477" spans="1:26" s="52" customFormat="1" x14ac:dyDescent="0.2">
      <c r="A477" s="50" t="str">
        <f t="shared" ca="1" si="7"/>
        <v>Calendar</v>
      </c>
      <c r="B477" s="49"/>
      <c r="C477" s="81" t="s">
        <v>1300</v>
      </c>
      <c r="D477" s="82" t="s">
        <v>1320</v>
      </c>
      <c r="E477" s="50" t="s">
        <v>1302</v>
      </c>
      <c r="F477" s="81" t="s">
        <v>1301</v>
      </c>
      <c r="G477" s="51" t="s">
        <v>568</v>
      </c>
      <c r="I477" s="53"/>
      <c r="J477" s="76"/>
      <c r="K477" s="53"/>
      <c r="Z477" s="2"/>
    </row>
    <row r="478" spans="1:26" x14ac:dyDescent="0.2">
      <c r="A478" s="67" t="str">
        <f t="shared" ca="1" si="7"/>
        <v>Su</v>
      </c>
      <c r="B478" s="83"/>
      <c r="C478" s="38" t="s">
        <v>1310</v>
      </c>
      <c r="D478" s="38" t="s">
        <v>1305</v>
      </c>
      <c r="E478" s="39" t="s">
        <v>1315</v>
      </c>
      <c r="F478" s="38" t="s">
        <v>1313</v>
      </c>
      <c r="G478" s="40" t="s">
        <v>568</v>
      </c>
    </row>
    <row r="479" spans="1:26" x14ac:dyDescent="0.2">
      <c r="A479" s="84" t="str">
        <f t="shared" ca="1" si="7"/>
        <v>Mo</v>
      </c>
      <c r="B479" s="83"/>
      <c r="C479" s="12" t="s">
        <v>1311</v>
      </c>
      <c r="D479" s="12" t="s">
        <v>1303</v>
      </c>
      <c r="E479" s="13" t="s">
        <v>1311</v>
      </c>
      <c r="F479" s="12" t="s">
        <v>1303</v>
      </c>
      <c r="G479" s="58" t="s">
        <v>568</v>
      </c>
    </row>
    <row r="480" spans="1:26" x14ac:dyDescent="0.2">
      <c r="A480" s="84" t="str">
        <f t="shared" ca="1" si="7"/>
        <v>Tu</v>
      </c>
      <c r="B480" s="83"/>
      <c r="C480" s="12" t="s">
        <v>1305</v>
      </c>
      <c r="D480" s="12" t="s">
        <v>1304</v>
      </c>
      <c r="E480" s="13" t="s">
        <v>1316</v>
      </c>
      <c r="F480" s="12" t="s">
        <v>1304</v>
      </c>
      <c r="G480" s="58" t="s">
        <v>568</v>
      </c>
    </row>
    <row r="481" spans="1:26" x14ac:dyDescent="0.2">
      <c r="A481" s="84" t="str">
        <f t="shared" ca="1" si="7"/>
        <v>We</v>
      </c>
      <c r="B481" s="83"/>
      <c r="C481" s="12" t="s">
        <v>1312</v>
      </c>
      <c r="D481" s="12" t="s">
        <v>1306</v>
      </c>
      <c r="E481" s="13" t="s">
        <v>1317</v>
      </c>
      <c r="F481" s="12" t="s">
        <v>1306</v>
      </c>
      <c r="G481" s="58" t="s">
        <v>568</v>
      </c>
    </row>
    <row r="482" spans="1:26" x14ac:dyDescent="0.2">
      <c r="A482" s="84" t="str">
        <f t="shared" ca="1" si="7"/>
        <v>Th</v>
      </c>
      <c r="B482" s="83"/>
      <c r="C482" s="12" t="s">
        <v>1313</v>
      </c>
      <c r="D482" s="12" t="s">
        <v>1309</v>
      </c>
      <c r="E482" s="13" t="s">
        <v>1318</v>
      </c>
      <c r="F482" s="12" t="s">
        <v>1319</v>
      </c>
      <c r="G482" s="58" t="s">
        <v>568</v>
      </c>
    </row>
    <row r="483" spans="1:26" x14ac:dyDescent="0.2">
      <c r="A483" s="84" t="str">
        <f t="shared" ca="1" si="7"/>
        <v>Fr</v>
      </c>
      <c r="B483" s="83"/>
      <c r="C483" s="12" t="s">
        <v>1314</v>
      </c>
      <c r="D483" s="12" t="s">
        <v>1307</v>
      </c>
      <c r="E483" s="13" t="s">
        <v>1314</v>
      </c>
      <c r="F483" s="12" t="s">
        <v>1307</v>
      </c>
      <c r="G483" s="58" t="s">
        <v>568</v>
      </c>
    </row>
    <row r="484" spans="1:26" x14ac:dyDescent="0.2">
      <c r="A484" s="84" t="str">
        <f t="shared" ca="1" si="7"/>
        <v>Sa</v>
      </c>
      <c r="B484" s="83"/>
      <c r="C484" s="12" t="s">
        <v>1308</v>
      </c>
      <c r="D484" s="12" t="s">
        <v>1308</v>
      </c>
      <c r="E484" s="13" t="s">
        <v>1308</v>
      </c>
      <c r="F484" s="12" t="s">
        <v>1308</v>
      </c>
      <c r="G484" s="58" t="s">
        <v>568</v>
      </c>
    </row>
    <row r="485" spans="1:26" s="91" customFormat="1" x14ac:dyDescent="0.25">
      <c r="A485" s="85" t="str">
        <f t="shared" ca="1" si="7"/>
        <v>C O M M U N I C A T I O N</v>
      </c>
      <c r="B485" s="86"/>
      <c r="C485" s="87" t="s">
        <v>1339</v>
      </c>
      <c r="D485" s="88" t="s">
        <v>1340</v>
      </c>
      <c r="E485" s="88" t="s">
        <v>1340</v>
      </c>
      <c r="F485" s="88" t="s">
        <v>1501</v>
      </c>
      <c r="G485" s="89" t="s">
        <v>568</v>
      </c>
      <c r="H485" s="90"/>
      <c r="I485" s="90"/>
      <c r="J485" s="90"/>
      <c r="K485" s="90"/>
    </row>
    <row r="486" spans="1:26" x14ac:dyDescent="0.25">
      <c r="A486" s="92" t="str">
        <f t="shared" ca="1" si="7"/>
        <v>Internal (direct)</v>
      </c>
      <c r="B486" s="93"/>
      <c r="C486" s="94" t="s">
        <v>1427</v>
      </c>
      <c r="D486" s="95" t="s">
        <v>1428</v>
      </c>
      <c r="E486" s="96" t="s">
        <v>1429</v>
      </c>
      <c r="F486" s="95" t="s">
        <v>1552</v>
      </c>
      <c r="G486" s="97" t="s">
        <v>568</v>
      </c>
      <c r="H486" s="98"/>
      <c r="I486" s="98"/>
      <c r="J486" s="98"/>
      <c r="K486" s="98"/>
      <c r="Z486" s="91"/>
    </row>
    <row r="487" spans="1:26" x14ac:dyDescent="0.25">
      <c r="A487" s="99" t="str">
        <f t="shared" ca="1" si="7"/>
        <v>External (direct)</v>
      </c>
      <c r="B487" s="93"/>
      <c r="C487" s="100" t="s">
        <v>1430</v>
      </c>
      <c r="D487" s="101" t="s">
        <v>1431</v>
      </c>
      <c r="E487" s="93" t="s">
        <v>1432</v>
      </c>
      <c r="F487" s="101" t="s">
        <v>1553</v>
      </c>
      <c r="G487" s="97" t="s">
        <v>568</v>
      </c>
      <c r="H487" s="98"/>
      <c r="I487" s="98"/>
      <c r="J487" s="98"/>
      <c r="K487" s="98"/>
      <c r="Z487" s="91"/>
    </row>
    <row r="488" spans="1:26" x14ac:dyDescent="0.25">
      <c r="A488" s="99" t="str">
        <f t="shared" ca="1" si="7"/>
        <v>Internet</v>
      </c>
      <c r="B488" s="93"/>
      <c r="C488" s="100" t="s">
        <v>1341</v>
      </c>
      <c r="D488" s="101" t="s">
        <v>1341</v>
      </c>
      <c r="E488" s="93" t="s">
        <v>1341</v>
      </c>
      <c r="F488" s="101" t="s">
        <v>1341</v>
      </c>
      <c r="G488" s="97" t="s">
        <v>568</v>
      </c>
      <c r="H488" s="98"/>
      <c r="I488" s="98"/>
      <c r="J488" s="98"/>
      <c r="K488" s="98"/>
      <c r="Z488" s="91"/>
    </row>
    <row r="489" spans="1:26" x14ac:dyDescent="0.25">
      <c r="A489" s="99" t="str">
        <f t="shared" ca="1" si="7"/>
        <v>Social Media</v>
      </c>
      <c r="B489" s="93"/>
      <c r="C489" s="100" t="s">
        <v>1342</v>
      </c>
      <c r="D489" s="101" t="s">
        <v>1342</v>
      </c>
      <c r="E489" s="93" t="s">
        <v>1343</v>
      </c>
      <c r="F489" s="101" t="s">
        <v>1554</v>
      </c>
      <c r="G489" s="97" t="s">
        <v>568</v>
      </c>
      <c r="H489" s="98"/>
      <c r="I489" s="98"/>
      <c r="J489" s="98"/>
      <c r="K489" s="98"/>
      <c r="Z489" s="91"/>
    </row>
    <row r="490" spans="1:26" x14ac:dyDescent="0.25">
      <c r="A490" s="99" t="str">
        <f t="shared" ca="1" si="7"/>
        <v>Public relations</v>
      </c>
      <c r="B490" s="93"/>
      <c r="C490" s="100" t="s">
        <v>1344</v>
      </c>
      <c r="D490" s="101" t="s">
        <v>1345</v>
      </c>
      <c r="E490" s="93" t="s">
        <v>1346</v>
      </c>
      <c r="F490" s="101" t="s">
        <v>1555</v>
      </c>
      <c r="G490" s="97" t="s">
        <v>568</v>
      </c>
      <c r="H490" s="98"/>
      <c r="I490" s="98"/>
      <c r="J490" s="98"/>
      <c r="K490" s="98"/>
      <c r="Z490" s="91"/>
    </row>
    <row r="491" spans="1:26" x14ac:dyDescent="0.25">
      <c r="A491" s="99" t="str">
        <f t="shared" ca="1" si="7"/>
        <v>Diverse</v>
      </c>
      <c r="B491" s="93"/>
      <c r="C491" s="100" t="s">
        <v>1347</v>
      </c>
      <c r="D491" s="101" t="s">
        <v>564</v>
      </c>
      <c r="E491" s="93" t="s">
        <v>996</v>
      </c>
      <c r="F491" s="101" t="s">
        <v>1556</v>
      </c>
      <c r="G491" s="97" t="s">
        <v>568</v>
      </c>
      <c r="H491" s="98"/>
      <c r="I491" s="98"/>
      <c r="J491" s="98"/>
      <c r="K491" s="98"/>
      <c r="Z491" s="91"/>
    </row>
    <row r="492" spans="1:26" x14ac:dyDescent="0.25">
      <c r="A492" s="99" t="str">
        <f t="shared" ca="1" si="7"/>
        <v>Impact</v>
      </c>
      <c r="B492" s="93"/>
      <c r="C492" s="101" t="s">
        <v>529</v>
      </c>
      <c r="D492" s="101" t="s">
        <v>529</v>
      </c>
      <c r="E492" s="93" t="s">
        <v>529</v>
      </c>
      <c r="F492" s="101" t="s">
        <v>1557</v>
      </c>
      <c r="G492" s="97" t="s">
        <v>568</v>
      </c>
      <c r="H492" s="98"/>
      <c r="I492" s="98"/>
      <c r="J492" s="98"/>
      <c r="K492" s="98"/>
      <c r="Z492" s="91"/>
    </row>
    <row r="493" spans="1:26" x14ac:dyDescent="0.25">
      <c r="A493" s="99" t="str">
        <f t="shared" ca="1" si="7"/>
        <v>No.</v>
      </c>
      <c r="B493" s="93"/>
      <c r="C493" s="93" t="s">
        <v>524</v>
      </c>
      <c r="D493" s="93" t="s">
        <v>525</v>
      </c>
      <c r="E493" s="93" t="s">
        <v>525</v>
      </c>
      <c r="F493" s="93" t="s">
        <v>1558</v>
      </c>
      <c r="G493" s="97"/>
      <c r="H493" s="98"/>
      <c r="I493" s="98"/>
      <c r="J493" s="98"/>
      <c r="K493" s="98"/>
      <c r="Z493" s="91"/>
    </row>
    <row r="494" spans="1:26" x14ac:dyDescent="0.25">
      <c r="A494" s="99" t="str">
        <f t="shared" ca="1" si="7"/>
        <v>Target public</v>
      </c>
      <c r="B494" s="93"/>
      <c r="C494" s="93" t="s">
        <v>1433</v>
      </c>
      <c r="D494" s="93" t="s">
        <v>1434</v>
      </c>
      <c r="E494" s="93" t="s">
        <v>1435</v>
      </c>
      <c r="F494" s="93" t="s">
        <v>1559</v>
      </c>
      <c r="G494" s="97"/>
      <c r="H494" s="98"/>
      <c r="I494" s="98"/>
      <c r="J494" s="98"/>
      <c r="K494" s="98"/>
      <c r="Z494" s="91"/>
    </row>
    <row r="495" spans="1:26" x14ac:dyDescent="0.25">
      <c r="A495" s="99" t="str">
        <f t="shared" ca="1" si="7"/>
        <v>In %</v>
      </c>
      <c r="B495" s="93"/>
      <c r="C495" s="101" t="s">
        <v>28</v>
      </c>
      <c r="D495" s="101" t="s">
        <v>115</v>
      </c>
      <c r="E495" s="93" t="s">
        <v>834</v>
      </c>
      <c r="F495" s="101" t="s">
        <v>28</v>
      </c>
      <c r="G495" s="97"/>
      <c r="H495" s="98"/>
      <c r="I495" s="98"/>
      <c r="J495" s="98"/>
      <c r="K495" s="98"/>
      <c r="Z495" s="91"/>
    </row>
    <row r="496" spans="1:26" x14ac:dyDescent="0.25">
      <c r="A496" s="99" t="str">
        <f t="shared" ca="1" si="7"/>
        <v>Key Message</v>
      </c>
      <c r="B496" s="93"/>
      <c r="C496" s="101" t="s">
        <v>1436</v>
      </c>
      <c r="D496" s="101" t="s">
        <v>1437</v>
      </c>
      <c r="E496" s="93" t="s">
        <v>1438</v>
      </c>
      <c r="F496" s="101" t="s">
        <v>1560</v>
      </c>
      <c r="G496" s="97"/>
      <c r="H496" s="98"/>
      <c r="I496" s="98"/>
      <c r="J496" s="98"/>
      <c r="K496" s="98"/>
      <c r="Z496" s="91"/>
    </row>
    <row r="497" spans="1:26" x14ac:dyDescent="0.25">
      <c r="A497" s="99" t="str">
        <f t="shared" ca="1" si="7"/>
        <v>Indicators</v>
      </c>
      <c r="B497" s="93"/>
      <c r="C497" s="101" t="s">
        <v>1439</v>
      </c>
      <c r="D497" s="101" t="s">
        <v>1440</v>
      </c>
      <c r="E497" s="13" t="s">
        <v>1441</v>
      </c>
      <c r="F497" s="101" t="s">
        <v>1561</v>
      </c>
      <c r="G497" s="97"/>
      <c r="H497" s="98"/>
      <c r="I497" s="98"/>
      <c r="J497" s="98"/>
      <c r="K497" s="98"/>
      <c r="Z497" s="91"/>
    </row>
    <row r="498" spans="1:26" x14ac:dyDescent="0.25">
      <c r="A498" s="99" t="str">
        <f t="shared" ca="1" si="7"/>
        <v>Priority</v>
      </c>
      <c r="B498" s="93"/>
      <c r="C498" s="101" t="s">
        <v>1348</v>
      </c>
      <c r="D498" s="101" t="s">
        <v>1349</v>
      </c>
      <c r="E498" s="93" t="s">
        <v>1350</v>
      </c>
      <c r="F498" s="101" t="s">
        <v>1562</v>
      </c>
      <c r="G498" s="97"/>
      <c r="H498" s="98"/>
      <c r="I498" s="98"/>
      <c r="J498" s="98"/>
      <c r="K498" s="98"/>
      <c r="Z498" s="91"/>
    </row>
    <row r="499" spans="1:26" x14ac:dyDescent="0.25">
      <c r="A499" s="99" t="str">
        <f t="shared" ca="1" si="7"/>
        <v>Remarks</v>
      </c>
      <c r="B499" s="93"/>
      <c r="C499" s="101" t="s">
        <v>18</v>
      </c>
      <c r="D499" s="101" t="s">
        <v>124</v>
      </c>
      <c r="E499" s="93" t="s">
        <v>1010</v>
      </c>
      <c r="F499" s="101" t="s">
        <v>843</v>
      </c>
      <c r="G499" s="97"/>
      <c r="H499" s="98"/>
      <c r="I499" s="98"/>
      <c r="J499" s="98"/>
      <c r="K499" s="98"/>
      <c r="Z499" s="91"/>
    </row>
    <row r="500" spans="1:26" x14ac:dyDescent="0.25">
      <c r="A500" s="102" t="str">
        <f t="shared" ca="1" si="7"/>
        <v>Who?</v>
      </c>
      <c r="B500" s="93"/>
      <c r="C500" s="103" t="s">
        <v>16</v>
      </c>
      <c r="D500" s="103" t="s">
        <v>1293</v>
      </c>
      <c r="E500" s="104" t="s">
        <v>975</v>
      </c>
      <c r="F500" s="103" t="s">
        <v>806</v>
      </c>
      <c r="G500" s="97"/>
      <c r="H500" s="98"/>
      <c r="I500" s="98"/>
      <c r="J500" s="98"/>
      <c r="K500" s="98"/>
      <c r="Z500" s="91"/>
    </row>
    <row r="501" spans="1:26" x14ac:dyDescent="0.2">
      <c r="A501" s="84" t="str">
        <f t="shared" ca="1" si="7"/>
        <v>Act. state</v>
      </c>
      <c r="B501" s="83"/>
      <c r="C501" s="105" t="s">
        <v>0</v>
      </c>
      <c r="D501" s="105" t="s">
        <v>1442</v>
      </c>
      <c r="E501" s="105" t="s">
        <v>1443</v>
      </c>
      <c r="F501" s="105" t="s">
        <v>1563</v>
      </c>
      <c r="G501" s="58" t="s">
        <v>568</v>
      </c>
    </row>
    <row r="502" spans="1:26" x14ac:dyDescent="0.2">
      <c r="A502" s="84" t="str">
        <f t="shared" ca="1" si="7"/>
        <v>Target</v>
      </c>
      <c r="B502" s="83"/>
      <c r="C502" s="105" t="s">
        <v>1444</v>
      </c>
      <c r="D502" s="105" t="s">
        <v>1445</v>
      </c>
      <c r="E502" s="105" t="s">
        <v>1446</v>
      </c>
      <c r="F502" s="105" t="s">
        <v>1564</v>
      </c>
      <c r="G502" s="58" t="s">
        <v>568</v>
      </c>
    </row>
    <row r="503" spans="1:26" x14ac:dyDescent="0.2">
      <c r="A503" s="84" t="str">
        <f t="shared" ca="1" si="7"/>
        <v>achieved</v>
      </c>
      <c r="B503" s="83"/>
      <c r="C503" s="105" t="s">
        <v>1447</v>
      </c>
      <c r="D503" s="105" t="s">
        <v>1448</v>
      </c>
      <c r="E503" s="105" t="s">
        <v>1449</v>
      </c>
      <c r="F503" s="105" t="s">
        <v>1565</v>
      </c>
      <c r="G503" s="58" t="s">
        <v>568</v>
      </c>
    </row>
    <row r="504" spans="1:26" x14ac:dyDescent="0.2">
      <c r="A504" s="84" t="str">
        <f t="shared" ca="1" si="7"/>
        <v>Mon</v>
      </c>
      <c r="B504" s="83"/>
      <c r="C504" s="12" t="s">
        <v>1311</v>
      </c>
      <c r="D504" s="12" t="s">
        <v>1359</v>
      </c>
      <c r="E504" s="13" t="s">
        <v>1352</v>
      </c>
      <c r="F504" s="12" t="s">
        <v>1303</v>
      </c>
      <c r="G504" s="58" t="s">
        <v>568</v>
      </c>
    </row>
    <row r="505" spans="1:26" x14ac:dyDescent="0.2">
      <c r="A505" s="84" t="str">
        <f t="shared" ca="1" si="7"/>
        <v>Tue</v>
      </c>
      <c r="B505" s="83"/>
      <c r="C505" s="12" t="s">
        <v>1305</v>
      </c>
      <c r="D505" s="12" t="s">
        <v>1360</v>
      </c>
      <c r="E505" s="13" t="s">
        <v>1353</v>
      </c>
      <c r="F505" s="12" t="s">
        <v>1304</v>
      </c>
      <c r="G505" s="58" t="s">
        <v>568</v>
      </c>
    </row>
    <row r="506" spans="1:26" x14ac:dyDescent="0.2">
      <c r="A506" s="84" t="str">
        <f t="shared" ca="1" si="7"/>
        <v>Wed</v>
      </c>
      <c r="B506" s="83"/>
      <c r="C506" s="12" t="s">
        <v>1312</v>
      </c>
      <c r="D506" s="12" t="s">
        <v>1361</v>
      </c>
      <c r="E506" s="13" t="s">
        <v>1354</v>
      </c>
      <c r="F506" s="12" t="s">
        <v>1306</v>
      </c>
      <c r="G506" s="58" t="s">
        <v>568</v>
      </c>
    </row>
    <row r="507" spans="1:26" x14ac:dyDescent="0.2">
      <c r="A507" s="84" t="str">
        <f t="shared" ca="1" si="7"/>
        <v>Thu</v>
      </c>
      <c r="B507" s="83"/>
      <c r="C507" s="12" t="s">
        <v>1313</v>
      </c>
      <c r="D507" s="12" t="s">
        <v>1362</v>
      </c>
      <c r="E507" s="13" t="s">
        <v>1355</v>
      </c>
      <c r="F507" s="12" t="s">
        <v>1319</v>
      </c>
      <c r="G507" s="58" t="s">
        <v>568</v>
      </c>
    </row>
    <row r="508" spans="1:26" x14ac:dyDescent="0.2">
      <c r="A508" s="84" t="str">
        <f t="shared" ca="1" si="7"/>
        <v>Fri</v>
      </c>
      <c r="B508" s="83"/>
      <c r="C508" s="12" t="s">
        <v>1314</v>
      </c>
      <c r="D508" s="12" t="s">
        <v>1363</v>
      </c>
      <c r="E508" s="13" t="s">
        <v>1356</v>
      </c>
      <c r="F508" s="12" t="s">
        <v>1307</v>
      </c>
      <c r="G508" s="58" t="s">
        <v>568</v>
      </c>
    </row>
    <row r="509" spans="1:26" x14ac:dyDescent="0.2">
      <c r="A509" s="84" t="str">
        <f t="shared" ca="1" si="7"/>
        <v>Sat</v>
      </c>
      <c r="B509" s="83"/>
      <c r="C509" s="12" t="s">
        <v>1308</v>
      </c>
      <c r="D509" s="12" t="s">
        <v>1364</v>
      </c>
      <c r="E509" s="13" t="s">
        <v>1357</v>
      </c>
      <c r="F509" s="12" t="s">
        <v>1308</v>
      </c>
      <c r="G509" s="58" t="s">
        <v>568</v>
      </c>
    </row>
    <row r="510" spans="1:26" x14ac:dyDescent="0.2">
      <c r="A510" s="84" t="str">
        <f t="shared" ca="1" si="7"/>
        <v>Sun</v>
      </c>
      <c r="B510" s="83"/>
      <c r="C510" s="12" t="s">
        <v>1310</v>
      </c>
      <c r="D510" s="12" t="s">
        <v>1365</v>
      </c>
      <c r="E510" s="13" t="s">
        <v>1358</v>
      </c>
      <c r="F510" s="12" t="s">
        <v>1313</v>
      </c>
      <c r="G510" s="58" t="s">
        <v>568</v>
      </c>
    </row>
    <row r="511" spans="1:26" s="91" customFormat="1" x14ac:dyDescent="0.25">
      <c r="A511" s="85" t="str">
        <f t="shared" ca="1" si="7"/>
        <v>Notes</v>
      </c>
      <c r="B511" s="86"/>
      <c r="C511" s="87" t="s">
        <v>1470</v>
      </c>
      <c r="D511" s="88" t="s">
        <v>1468</v>
      </c>
      <c r="E511" s="88" t="s">
        <v>1468</v>
      </c>
      <c r="F511" s="106" t="s">
        <v>1469</v>
      </c>
      <c r="G511" s="89" t="s">
        <v>568</v>
      </c>
      <c r="H511" s="90"/>
      <c r="I511" s="90"/>
      <c r="J511" s="90"/>
      <c r="K511" s="90"/>
    </row>
    <row r="512" spans="1:26" x14ac:dyDescent="0.2">
      <c r="A512" s="84" t="str">
        <f t="shared" ca="1" si="7"/>
        <v>Date</v>
      </c>
      <c r="B512" s="83"/>
      <c r="C512" s="42" t="s">
        <v>19</v>
      </c>
      <c r="D512" s="42" t="s">
        <v>86</v>
      </c>
      <c r="E512" s="43" t="s">
        <v>86</v>
      </c>
      <c r="F512" s="42" t="s">
        <v>815</v>
      </c>
      <c r="G512" s="58" t="s">
        <v>568</v>
      </c>
    </row>
    <row r="513" spans="1:11" x14ac:dyDescent="0.2">
      <c r="A513" s="84" t="str">
        <f t="shared" ca="1" si="7"/>
        <v>What?</v>
      </c>
      <c r="B513" s="83"/>
      <c r="C513" s="12" t="s">
        <v>15</v>
      </c>
      <c r="D513" s="12" t="s">
        <v>1471</v>
      </c>
      <c r="E513" s="13" t="s">
        <v>974</v>
      </c>
      <c r="F513" s="12" t="s">
        <v>1472</v>
      </c>
      <c r="G513" s="58" t="s">
        <v>568</v>
      </c>
    </row>
    <row r="514" spans="1:11" x14ac:dyDescent="0.2">
      <c r="A514" s="84" t="str">
        <f t="shared" ca="1" si="7"/>
        <v>Who?</v>
      </c>
      <c r="B514" s="83"/>
      <c r="C514" s="12" t="s">
        <v>16</v>
      </c>
      <c r="D514" s="12" t="s">
        <v>1293</v>
      </c>
      <c r="E514" s="13" t="s">
        <v>975</v>
      </c>
      <c r="F514" s="12" t="s">
        <v>806</v>
      </c>
      <c r="G514" s="58" t="s">
        <v>568</v>
      </c>
    </row>
    <row r="515" spans="1:11" s="91" customFormat="1" x14ac:dyDescent="0.25">
      <c r="A515" s="85" t="str">
        <f t="shared" ca="1" si="7"/>
        <v>A D R E S S E S</v>
      </c>
      <c r="B515" s="86"/>
      <c r="C515" s="87" t="s">
        <v>1478</v>
      </c>
      <c r="D515" s="88" t="s">
        <v>1479</v>
      </c>
      <c r="E515" s="88" t="s">
        <v>1479</v>
      </c>
      <c r="F515" s="106" t="s">
        <v>1480</v>
      </c>
      <c r="G515" s="89" t="s">
        <v>568</v>
      </c>
      <c r="H515" s="90"/>
      <c r="I515" s="90"/>
      <c r="J515" s="90"/>
      <c r="K515" s="90"/>
    </row>
    <row r="516" spans="1:11" x14ac:dyDescent="0.2">
      <c r="A516" s="84" t="str">
        <f t="shared" ca="1" si="7"/>
        <v>No.</v>
      </c>
      <c r="B516" s="83"/>
      <c r="C516" s="93" t="s">
        <v>524</v>
      </c>
      <c r="D516" s="93" t="s">
        <v>525</v>
      </c>
      <c r="E516" s="93" t="s">
        <v>525</v>
      </c>
      <c r="F516" s="12" t="s">
        <v>525</v>
      </c>
      <c r="G516" s="58" t="s">
        <v>568</v>
      </c>
    </row>
    <row r="517" spans="1:11" x14ac:dyDescent="0.2">
      <c r="A517" s="84" t="str">
        <f t="shared" ref="A517:A580" ca="1" si="8">OFFSET($C517,0,$B$4-1)</f>
        <v>Name</v>
      </c>
      <c r="B517" s="83"/>
      <c r="C517" s="38" t="s">
        <v>51</v>
      </c>
      <c r="D517" s="38" t="s">
        <v>121</v>
      </c>
      <c r="E517" s="39" t="s">
        <v>51</v>
      </c>
      <c r="F517" s="38" t="s">
        <v>852</v>
      </c>
      <c r="G517" s="58" t="s">
        <v>568</v>
      </c>
    </row>
    <row r="518" spans="1:11" x14ac:dyDescent="0.2">
      <c r="A518" s="84" t="str">
        <f t="shared" ca="1" si="8"/>
        <v>First name</v>
      </c>
      <c r="B518" s="83"/>
      <c r="C518" s="42" t="s">
        <v>52</v>
      </c>
      <c r="D518" s="42" t="s">
        <v>122</v>
      </c>
      <c r="E518" s="43" t="s">
        <v>1020</v>
      </c>
      <c r="F518" s="42" t="s">
        <v>752</v>
      </c>
      <c r="G518" s="58" t="s">
        <v>568</v>
      </c>
    </row>
    <row r="519" spans="1:11" x14ac:dyDescent="0.2">
      <c r="A519" s="84" t="str">
        <f t="shared" ca="1" si="8"/>
        <v>Email</v>
      </c>
      <c r="B519" s="83"/>
      <c r="C519" s="42" t="s">
        <v>54</v>
      </c>
      <c r="D519" s="42" t="s">
        <v>54</v>
      </c>
      <c r="E519" s="43" t="s">
        <v>1022</v>
      </c>
      <c r="F519" s="42" t="s">
        <v>854</v>
      </c>
      <c r="G519" s="58" t="s">
        <v>568</v>
      </c>
    </row>
    <row r="520" spans="1:11" x14ac:dyDescent="0.2">
      <c r="A520" s="84" t="str">
        <f t="shared" ca="1" si="8"/>
        <v>Telephone 1</v>
      </c>
      <c r="B520" s="83"/>
      <c r="C520" s="42" t="s">
        <v>1481</v>
      </c>
      <c r="D520" s="42" t="s">
        <v>1482</v>
      </c>
      <c r="E520" s="43" t="s">
        <v>1483</v>
      </c>
      <c r="F520" s="42" t="s">
        <v>1484</v>
      </c>
      <c r="G520" s="58" t="s">
        <v>568</v>
      </c>
    </row>
    <row r="521" spans="1:11" x14ac:dyDescent="0.2">
      <c r="A521" s="84" t="str">
        <f t="shared" ca="1" si="8"/>
        <v>Telephone 2</v>
      </c>
      <c r="B521" s="83"/>
      <c r="C521" s="42" t="s">
        <v>1485</v>
      </c>
      <c r="D521" s="42" t="s">
        <v>1486</v>
      </c>
      <c r="E521" s="43" t="s">
        <v>1487</v>
      </c>
      <c r="F521" s="42" t="s">
        <v>1488</v>
      </c>
      <c r="G521" s="58" t="s">
        <v>568</v>
      </c>
    </row>
    <row r="522" spans="1:11" x14ac:dyDescent="0.2">
      <c r="A522" s="84" t="str">
        <f t="shared" ca="1" si="8"/>
        <v>Adresse 1</v>
      </c>
      <c r="B522" s="83"/>
      <c r="C522" s="12" t="s">
        <v>1474</v>
      </c>
      <c r="D522" s="12" t="s">
        <v>1474</v>
      </c>
      <c r="E522" s="13" t="s">
        <v>1474</v>
      </c>
      <c r="F522" s="12" t="s">
        <v>1489</v>
      </c>
      <c r="G522" s="58" t="s">
        <v>568</v>
      </c>
    </row>
    <row r="523" spans="1:11" x14ac:dyDescent="0.2">
      <c r="A523" s="84" t="str">
        <f t="shared" ca="1" si="8"/>
        <v>Adresse 2</v>
      </c>
      <c r="B523" s="83"/>
      <c r="C523" s="12" t="s">
        <v>1475</v>
      </c>
      <c r="D523" s="12" t="s">
        <v>1475</v>
      </c>
      <c r="E523" s="13" t="s">
        <v>1475</v>
      </c>
      <c r="F523" s="12" t="s">
        <v>1490</v>
      </c>
      <c r="G523" s="58" t="s">
        <v>568</v>
      </c>
    </row>
    <row r="524" spans="1:11" x14ac:dyDescent="0.2">
      <c r="A524" s="84" t="str">
        <f t="shared" ca="1" si="8"/>
        <v>PC/ZIP</v>
      </c>
      <c r="B524" s="83"/>
      <c r="C524" s="12" t="s">
        <v>1491</v>
      </c>
      <c r="D524" s="12" t="s">
        <v>1476</v>
      </c>
      <c r="E524" s="13" t="s">
        <v>1492</v>
      </c>
      <c r="F524" s="12" t="s">
        <v>1476</v>
      </c>
      <c r="G524" s="58" t="s">
        <v>568</v>
      </c>
    </row>
    <row r="525" spans="1:11" x14ac:dyDescent="0.2">
      <c r="A525" s="84" t="str">
        <f t="shared" ca="1" si="8"/>
        <v>City</v>
      </c>
      <c r="B525" s="83"/>
      <c r="C525" s="12" t="s">
        <v>1493</v>
      </c>
      <c r="D525" s="12" t="s">
        <v>1477</v>
      </c>
      <c r="E525" s="13" t="s">
        <v>1495</v>
      </c>
      <c r="F525" s="12" t="s">
        <v>1494</v>
      </c>
      <c r="G525" s="58" t="s">
        <v>568</v>
      </c>
    </row>
    <row r="526" spans="1:11" x14ac:dyDescent="0.2">
      <c r="A526" s="84" t="str">
        <f t="shared" ca="1" si="8"/>
        <v>Remarks</v>
      </c>
      <c r="B526" s="83"/>
      <c r="C526" s="42" t="s">
        <v>18</v>
      </c>
      <c r="D526" s="42" t="s">
        <v>124</v>
      </c>
      <c r="E526" s="43" t="s">
        <v>1010</v>
      </c>
      <c r="F526" s="42" t="s">
        <v>843</v>
      </c>
      <c r="G526" s="58" t="s">
        <v>568</v>
      </c>
    </row>
    <row r="527" spans="1:11" x14ac:dyDescent="0.2">
      <c r="A527" s="84" t="str">
        <f t="shared" ca="1" si="8"/>
        <v>Title</v>
      </c>
      <c r="B527" s="83"/>
      <c r="C527" s="12" t="s">
        <v>1496</v>
      </c>
      <c r="D527" s="12" t="s">
        <v>1473</v>
      </c>
      <c r="E527" s="13" t="s">
        <v>1027</v>
      </c>
      <c r="F527" s="12" t="s">
        <v>858</v>
      </c>
      <c r="G527" s="58" t="s">
        <v>568</v>
      </c>
    </row>
    <row r="528" spans="1:11" s="91" customFormat="1" ht="25.5" x14ac:dyDescent="0.25">
      <c r="A528" s="85" t="str">
        <f t="shared" ca="1" si="8"/>
        <v>O R G A N I Z A T I O N A L   C H A R T</v>
      </c>
      <c r="B528" s="86"/>
      <c r="C528" s="87" t="s">
        <v>1497</v>
      </c>
      <c r="D528" s="87" t="s">
        <v>1498</v>
      </c>
      <c r="E528" s="88" t="s">
        <v>1499</v>
      </c>
      <c r="F528" s="87" t="s">
        <v>1500</v>
      </c>
      <c r="G528" s="89" t="s">
        <v>568</v>
      </c>
      <c r="H528" s="90"/>
      <c r="I528" s="90"/>
      <c r="J528" s="90"/>
      <c r="K528" s="90"/>
    </row>
    <row r="529" spans="1:11" x14ac:dyDescent="0.2">
      <c r="A529" s="84" t="str">
        <f t="shared" ca="1" si="8"/>
        <v>Client</v>
      </c>
      <c r="B529" s="83"/>
      <c r="C529" s="12" t="s">
        <v>1502</v>
      </c>
      <c r="D529" s="42" t="s">
        <v>1503</v>
      </c>
      <c r="E529" s="43" t="s">
        <v>1504</v>
      </c>
      <c r="F529" s="42" t="s">
        <v>1505</v>
      </c>
      <c r="G529" s="58" t="s">
        <v>568</v>
      </c>
    </row>
    <row r="530" spans="1:11" x14ac:dyDescent="0.2">
      <c r="A530" s="84" t="str">
        <f t="shared" ca="1" si="8"/>
        <v>Project manager</v>
      </c>
      <c r="B530" s="83"/>
      <c r="C530" s="42" t="s">
        <v>1800</v>
      </c>
      <c r="D530" s="42" t="s">
        <v>226</v>
      </c>
      <c r="E530" s="43" t="s">
        <v>1506</v>
      </c>
      <c r="F530" s="42" t="s">
        <v>1507</v>
      </c>
      <c r="G530" s="58" t="s">
        <v>568</v>
      </c>
    </row>
    <row r="531" spans="1:11" x14ac:dyDescent="0.2">
      <c r="A531" s="84" t="str">
        <f t="shared" ca="1" si="8"/>
        <v>Leading group</v>
      </c>
      <c r="B531" s="83"/>
      <c r="C531" s="42" t="s">
        <v>1522</v>
      </c>
      <c r="D531" s="42" t="s">
        <v>1531</v>
      </c>
      <c r="E531" s="43" t="s">
        <v>1528</v>
      </c>
      <c r="F531" s="42" t="s">
        <v>1523</v>
      </c>
      <c r="G531" s="58" t="s">
        <v>568</v>
      </c>
    </row>
    <row r="532" spans="1:11" x14ac:dyDescent="0.2">
      <c r="A532" s="84" t="str">
        <f t="shared" ca="1" si="8"/>
        <v>Experts group</v>
      </c>
      <c r="B532" s="83"/>
      <c r="C532" s="12" t="s">
        <v>1508</v>
      </c>
      <c r="D532" s="12" t="s">
        <v>1521</v>
      </c>
      <c r="E532" s="13" t="s">
        <v>1529</v>
      </c>
      <c r="F532" s="12" t="s">
        <v>1530</v>
      </c>
      <c r="G532" s="58" t="s">
        <v>568</v>
      </c>
    </row>
    <row r="533" spans="1:11" x14ac:dyDescent="0.2">
      <c r="A533" s="84" t="str">
        <f t="shared" ca="1" si="8"/>
        <v>Subproject 1</v>
      </c>
      <c r="B533" s="83"/>
      <c r="C533" s="38" t="s">
        <v>1509</v>
      </c>
      <c r="D533" s="38" t="s">
        <v>1513</v>
      </c>
      <c r="E533" s="39" t="s">
        <v>1517</v>
      </c>
      <c r="F533" s="38" t="s">
        <v>1524</v>
      </c>
      <c r="G533" s="58" t="s">
        <v>568</v>
      </c>
    </row>
    <row r="534" spans="1:11" x14ac:dyDescent="0.2">
      <c r="A534" s="84" t="str">
        <f t="shared" ca="1" si="8"/>
        <v>Subproject 2</v>
      </c>
      <c r="B534" s="83"/>
      <c r="C534" s="42" t="s">
        <v>1510</v>
      </c>
      <c r="D534" s="38" t="s">
        <v>1514</v>
      </c>
      <c r="E534" s="39" t="s">
        <v>1518</v>
      </c>
      <c r="F534" s="38" t="s">
        <v>1525</v>
      </c>
      <c r="G534" s="58" t="s">
        <v>568</v>
      </c>
    </row>
    <row r="535" spans="1:11" x14ac:dyDescent="0.2">
      <c r="A535" s="84" t="str">
        <f t="shared" ca="1" si="8"/>
        <v>Subproject 3</v>
      </c>
      <c r="B535" s="83"/>
      <c r="C535" s="42" t="s">
        <v>1511</v>
      </c>
      <c r="D535" s="38" t="s">
        <v>1515</v>
      </c>
      <c r="E535" s="39" t="s">
        <v>1519</v>
      </c>
      <c r="F535" s="38" t="s">
        <v>1526</v>
      </c>
      <c r="G535" s="58" t="s">
        <v>568</v>
      </c>
    </row>
    <row r="536" spans="1:11" x14ac:dyDescent="0.2">
      <c r="A536" s="84" t="str">
        <f t="shared" ca="1" si="8"/>
        <v>Subproject 4</v>
      </c>
      <c r="B536" s="83"/>
      <c r="C536" s="42" t="s">
        <v>1512</v>
      </c>
      <c r="D536" s="38" t="s">
        <v>1516</v>
      </c>
      <c r="E536" s="39" t="s">
        <v>1520</v>
      </c>
      <c r="F536" s="38" t="s">
        <v>1527</v>
      </c>
      <c r="G536" s="58" t="s">
        <v>568</v>
      </c>
    </row>
    <row r="537" spans="1:11" x14ac:dyDescent="0.2">
      <c r="A537" s="84" t="str">
        <f t="shared" ca="1" si="8"/>
        <v>Controlling</v>
      </c>
      <c r="B537" s="83"/>
      <c r="C537" s="42" t="s">
        <v>1533</v>
      </c>
      <c r="D537" s="42" t="s">
        <v>1532</v>
      </c>
      <c r="E537" s="43" t="s">
        <v>1543</v>
      </c>
      <c r="F537" s="42" t="s">
        <v>1551</v>
      </c>
      <c r="G537" s="58" t="s">
        <v>568</v>
      </c>
    </row>
    <row r="538" spans="1:11" x14ac:dyDescent="0.2">
      <c r="A538" s="84" t="str">
        <f t="shared" ca="1" si="8"/>
        <v>Leadership</v>
      </c>
      <c r="B538" s="83"/>
      <c r="C538" s="42" t="s">
        <v>1534</v>
      </c>
      <c r="D538" s="42" t="s">
        <v>1535</v>
      </c>
      <c r="E538" s="43" t="s">
        <v>1542</v>
      </c>
      <c r="F538" s="42" t="s">
        <v>1547</v>
      </c>
      <c r="G538" s="58" t="s">
        <v>568</v>
      </c>
    </row>
    <row r="539" spans="1:11" x14ac:dyDescent="0.2">
      <c r="A539" s="84" t="str">
        <f t="shared" ca="1" si="8"/>
        <v>Execution</v>
      </c>
      <c r="B539" s="83"/>
      <c r="C539" s="42" t="s">
        <v>1538</v>
      </c>
      <c r="D539" s="42" t="s">
        <v>1539</v>
      </c>
      <c r="E539" s="43" t="s">
        <v>1545</v>
      </c>
      <c r="F539" s="42" t="s">
        <v>1548</v>
      </c>
      <c r="G539" s="58" t="s">
        <v>568</v>
      </c>
    </row>
    <row r="540" spans="1:11" x14ac:dyDescent="0.2">
      <c r="A540" s="84" t="str">
        <f t="shared" ca="1" si="8"/>
        <v>Specialist</v>
      </c>
      <c r="B540" s="83"/>
      <c r="C540" s="42" t="s">
        <v>1536</v>
      </c>
      <c r="D540" s="42" t="s">
        <v>1537</v>
      </c>
      <c r="E540" s="59" t="s">
        <v>1544</v>
      </c>
      <c r="F540" s="59" t="s">
        <v>1549</v>
      </c>
      <c r="G540" s="58" t="s">
        <v>568</v>
      </c>
    </row>
    <row r="541" spans="1:11" x14ac:dyDescent="0.2">
      <c r="A541" s="84" t="str">
        <f t="shared" ca="1" si="8"/>
        <v>Project Support</v>
      </c>
      <c r="B541" s="83"/>
      <c r="C541" s="42" t="s">
        <v>1541</v>
      </c>
      <c r="D541" s="42" t="s">
        <v>1540</v>
      </c>
      <c r="E541" s="43" t="s">
        <v>1546</v>
      </c>
      <c r="F541" s="42" t="s">
        <v>1550</v>
      </c>
      <c r="G541" s="58" t="s">
        <v>568</v>
      </c>
    </row>
    <row r="542" spans="1:11" ht="25.5" x14ac:dyDescent="0.2">
      <c r="A542" s="84" t="str">
        <f t="shared" ca="1" si="8"/>
        <v>Quality and
Risk Management</v>
      </c>
      <c r="B542" s="83"/>
      <c r="C542" s="12" t="s">
        <v>1810</v>
      </c>
      <c r="D542" s="12" t="s">
        <v>1811</v>
      </c>
      <c r="E542" s="12" t="s">
        <v>1812</v>
      </c>
      <c r="F542" s="12" t="s">
        <v>1813</v>
      </c>
      <c r="G542" s="58" t="s">
        <v>568</v>
      </c>
    </row>
    <row r="543" spans="1:11" s="91" customFormat="1" x14ac:dyDescent="0.25">
      <c r="A543" s="85" t="str">
        <f t="shared" ca="1" si="8"/>
        <v>Overview Meetings</v>
      </c>
      <c r="B543" s="86"/>
      <c r="C543" s="87" t="s">
        <v>1590</v>
      </c>
      <c r="D543" s="88" t="s">
        <v>1591</v>
      </c>
      <c r="E543" s="88" t="s">
        <v>1592</v>
      </c>
      <c r="F543" s="106" t="s">
        <v>1593</v>
      </c>
      <c r="G543" s="89" t="s">
        <v>568</v>
      </c>
      <c r="H543" s="90"/>
      <c r="I543" s="90"/>
      <c r="J543" s="90"/>
      <c r="K543" s="90"/>
    </row>
    <row r="544" spans="1:11" x14ac:dyDescent="0.2">
      <c r="A544" s="84" t="str">
        <f t="shared" ca="1" si="8"/>
        <v>Date</v>
      </c>
      <c r="B544" s="83"/>
      <c r="C544" s="42" t="s">
        <v>19</v>
      </c>
      <c r="D544" s="42" t="s">
        <v>86</v>
      </c>
      <c r="E544" s="43" t="s">
        <v>86</v>
      </c>
      <c r="F544" s="42" t="s">
        <v>815</v>
      </c>
      <c r="G544" s="58" t="s">
        <v>568</v>
      </c>
    </row>
    <row r="545" spans="1:11" x14ac:dyDescent="0.2">
      <c r="A545" s="84" t="str">
        <f t="shared" ca="1" si="8"/>
        <v>Links documents</v>
      </c>
      <c r="B545" s="83"/>
      <c r="C545" s="12" t="s">
        <v>1582</v>
      </c>
      <c r="D545" s="12" t="s">
        <v>1583</v>
      </c>
      <c r="E545" s="13" t="s">
        <v>1584</v>
      </c>
      <c r="F545" s="12" t="s">
        <v>1585</v>
      </c>
      <c r="G545" s="58" t="s">
        <v>568</v>
      </c>
    </row>
    <row r="546" spans="1:11" x14ac:dyDescent="0.2">
      <c r="A546" s="84" t="str">
        <f t="shared" ca="1" si="8"/>
        <v>Important decisions / Remarks</v>
      </c>
      <c r="B546" s="83"/>
      <c r="C546" s="12" t="s">
        <v>1586</v>
      </c>
      <c r="D546" s="12" t="s">
        <v>1587</v>
      </c>
      <c r="E546" s="13" t="s">
        <v>1588</v>
      </c>
      <c r="F546" s="12" t="s">
        <v>1589</v>
      </c>
      <c r="G546" s="58" t="s">
        <v>568</v>
      </c>
    </row>
    <row r="547" spans="1:11" s="91" customFormat="1" x14ac:dyDescent="0.25">
      <c r="A547" s="85" t="str">
        <f t="shared" ca="1" si="8"/>
        <v>Protocol of modifications</v>
      </c>
      <c r="B547" s="86"/>
      <c r="C547" s="87" t="s">
        <v>1598</v>
      </c>
      <c r="D547" s="88" t="s">
        <v>1599</v>
      </c>
      <c r="E547" s="88" t="s">
        <v>1600</v>
      </c>
      <c r="F547" s="88" t="s">
        <v>1605</v>
      </c>
      <c r="G547" s="89" t="s">
        <v>568</v>
      </c>
      <c r="H547" s="90"/>
      <c r="I547" s="90"/>
      <c r="J547" s="90"/>
      <c r="K547" s="90"/>
    </row>
    <row r="548" spans="1:11" x14ac:dyDescent="0.2">
      <c r="A548" s="84" t="str">
        <f t="shared" ca="1" si="8"/>
        <v>Date</v>
      </c>
      <c r="B548" s="83"/>
      <c r="C548" s="12" t="s">
        <v>19</v>
      </c>
      <c r="D548" s="12" t="s">
        <v>86</v>
      </c>
      <c r="E548" s="13" t="s">
        <v>86</v>
      </c>
      <c r="F548" s="12" t="s">
        <v>815</v>
      </c>
      <c r="G548" s="58" t="s">
        <v>568</v>
      </c>
    </row>
    <row r="549" spans="1:11" x14ac:dyDescent="0.2">
      <c r="A549" s="84" t="str">
        <f t="shared" ca="1" si="8"/>
        <v>Modifications</v>
      </c>
      <c r="B549" s="83"/>
      <c r="C549" s="12" t="s">
        <v>1601</v>
      </c>
      <c r="D549" s="12" t="s">
        <v>1602</v>
      </c>
      <c r="E549" s="13" t="s">
        <v>1603</v>
      </c>
      <c r="F549" s="12" t="s">
        <v>1604</v>
      </c>
      <c r="G549" s="58" t="s">
        <v>568</v>
      </c>
    </row>
    <row r="550" spans="1:11" x14ac:dyDescent="0.2">
      <c r="A550" s="84" t="str">
        <f t="shared" ca="1" si="8"/>
        <v>Who?</v>
      </c>
      <c r="B550" s="83"/>
      <c r="C550" s="42" t="s">
        <v>16</v>
      </c>
      <c r="D550" s="42" t="s">
        <v>84</v>
      </c>
      <c r="E550" s="43" t="s">
        <v>975</v>
      </c>
      <c r="F550" s="42" t="s">
        <v>806</v>
      </c>
      <c r="G550" s="58" t="s">
        <v>568</v>
      </c>
    </row>
    <row r="551" spans="1:11" x14ac:dyDescent="0.2">
      <c r="A551" s="84">
        <f t="shared" ca="1" si="8"/>
        <v>0</v>
      </c>
      <c r="B551" s="83"/>
      <c r="C551" s="12"/>
      <c r="D551" s="12"/>
      <c r="E551" s="13"/>
      <c r="F551" s="12"/>
      <c r="G551" s="58" t="s">
        <v>568</v>
      </c>
    </row>
    <row r="552" spans="1:11" s="113" customFormat="1" ht="15" x14ac:dyDescent="0.25">
      <c r="A552" s="110" t="str">
        <f t="shared" ca="1" si="8"/>
        <v>S T A K E H O L D E R</v>
      </c>
      <c r="B552" s="111"/>
      <c r="C552" s="110" t="s">
        <v>1680</v>
      </c>
      <c r="D552" s="110" t="s">
        <v>1681</v>
      </c>
      <c r="E552" s="110" t="s">
        <v>1680</v>
      </c>
      <c r="F552" s="110" t="s">
        <v>1680</v>
      </c>
      <c r="G552" s="112" t="s">
        <v>568</v>
      </c>
      <c r="J552" s="114"/>
    </row>
    <row r="553" spans="1:11" s="119" customFormat="1" ht="15" x14ac:dyDescent="0.25">
      <c r="A553" s="115" t="str">
        <f t="shared" ca="1" si="8"/>
        <v>Wider environment</v>
      </c>
      <c r="B553" s="116"/>
      <c r="C553" s="117" t="s">
        <v>1609</v>
      </c>
      <c r="D553" s="117" t="s">
        <v>1610</v>
      </c>
      <c r="E553" s="117" t="s">
        <v>1611</v>
      </c>
      <c r="F553" s="117" t="s">
        <v>1612</v>
      </c>
      <c r="G553" s="118" t="s">
        <v>568</v>
      </c>
      <c r="J553" s="120"/>
    </row>
    <row r="554" spans="1:11" s="119" customFormat="1" ht="15" x14ac:dyDescent="0.25">
      <c r="A554" s="115" t="str">
        <f t="shared" ca="1" si="8"/>
        <v>Immediate environment</v>
      </c>
      <c r="B554" s="116"/>
      <c r="C554" s="117" t="s">
        <v>1613</v>
      </c>
      <c r="D554" s="117" t="s">
        <v>1614</v>
      </c>
      <c r="E554" s="117" t="s">
        <v>1615</v>
      </c>
      <c r="F554" s="117" t="s">
        <v>1616</v>
      </c>
      <c r="G554" s="118" t="s">
        <v>568</v>
      </c>
      <c r="J554" s="120"/>
    </row>
    <row r="555" spans="1:11" s="119" customFormat="1" ht="15" x14ac:dyDescent="0.25">
      <c r="A555" s="115" t="str">
        <f t="shared" ca="1" si="8"/>
        <v>Internal</v>
      </c>
      <c r="B555" s="116"/>
      <c r="C555" s="117" t="s">
        <v>1366</v>
      </c>
      <c r="D555" s="117" t="s">
        <v>1367</v>
      </c>
      <c r="E555" s="117" t="s">
        <v>1617</v>
      </c>
      <c r="F555" s="117" t="s">
        <v>1368</v>
      </c>
      <c r="G555" s="118" t="s">
        <v>568</v>
      </c>
      <c r="J555" s="120"/>
    </row>
    <row r="556" spans="1:11" s="119" customFormat="1" ht="15" x14ac:dyDescent="0.25">
      <c r="A556" s="115" t="str">
        <f t="shared" ca="1" si="8"/>
        <v>Us</v>
      </c>
      <c r="B556" s="116"/>
      <c r="C556" s="121" t="s">
        <v>1618</v>
      </c>
      <c r="D556" s="121" t="s">
        <v>1619</v>
      </c>
      <c r="E556" s="121" t="s">
        <v>1620</v>
      </c>
      <c r="F556" s="121" t="s">
        <v>1621</v>
      </c>
      <c r="G556" s="118" t="s">
        <v>568</v>
      </c>
      <c r="J556" s="120"/>
    </row>
    <row r="557" spans="1:11" s="119" customFormat="1" ht="15" x14ac:dyDescent="0.25">
      <c r="A557" s="115" t="str">
        <f t="shared" ca="1" si="8"/>
        <v>Frequent contacts</v>
      </c>
      <c r="B557" s="116"/>
      <c r="C557" s="117" t="s">
        <v>1622</v>
      </c>
      <c r="D557" s="117" t="s">
        <v>1623</v>
      </c>
      <c r="E557" s="117" t="s">
        <v>1624</v>
      </c>
      <c r="F557" s="117" t="s">
        <v>1625</v>
      </c>
      <c r="G557" s="118" t="s">
        <v>568</v>
      </c>
      <c r="J557" s="120"/>
    </row>
    <row r="558" spans="1:11" s="119" customFormat="1" ht="15" x14ac:dyDescent="0.25">
      <c r="A558" s="115" t="str">
        <f t="shared" ca="1" si="8"/>
        <v>Regular contacts</v>
      </c>
      <c r="B558" s="116"/>
      <c r="C558" s="117" t="s">
        <v>1626</v>
      </c>
      <c r="D558" s="117" t="s">
        <v>1627</v>
      </c>
      <c r="E558" s="117" t="s">
        <v>1628</v>
      </c>
      <c r="F558" s="117" t="s">
        <v>1629</v>
      </c>
      <c r="G558" s="118" t="s">
        <v>568</v>
      </c>
      <c r="J558" s="120"/>
    </row>
    <row r="559" spans="1:11" s="119" customFormat="1" ht="15" x14ac:dyDescent="0.25">
      <c r="A559" s="115" t="str">
        <f t="shared" ca="1" si="8"/>
        <v>Rare contacts</v>
      </c>
      <c r="B559" s="116"/>
      <c r="C559" s="117" t="s">
        <v>1630</v>
      </c>
      <c r="D559" s="117" t="s">
        <v>1631</v>
      </c>
      <c r="E559" s="117" t="s">
        <v>1632</v>
      </c>
      <c r="F559" s="117" t="s">
        <v>1633</v>
      </c>
      <c r="G559" s="118" t="s">
        <v>568</v>
      </c>
      <c r="J559" s="120"/>
    </row>
    <row r="560" spans="1:11" s="119" customFormat="1" ht="15" x14ac:dyDescent="0.25">
      <c r="A560" s="115" t="str">
        <f t="shared" ca="1" si="8"/>
        <v>High</v>
      </c>
      <c r="B560" s="116"/>
      <c r="C560" s="121" t="s">
        <v>510</v>
      </c>
      <c r="D560" s="121" t="s">
        <v>1634</v>
      </c>
      <c r="E560" s="121" t="s">
        <v>1163</v>
      </c>
      <c r="F560" s="121" t="s">
        <v>1635</v>
      </c>
      <c r="G560" s="118" t="s">
        <v>568</v>
      </c>
      <c r="J560" s="120"/>
    </row>
    <row r="561" spans="1:10" s="119" customFormat="1" ht="15" x14ac:dyDescent="0.25">
      <c r="A561" s="115" t="str">
        <f t="shared" ca="1" si="8"/>
        <v>Big</v>
      </c>
      <c r="B561" s="116"/>
      <c r="C561" s="121" t="s">
        <v>1636</v>
      </c>
      <c r="D561" s="121" t="s">
        <v>1637</v>
      </c>
      <c r="E561" s="121" t="s">
        <v>1638</v>
      </c>
      <c r="F561" s="121" t="s">
        <v>1634</v>
      </c>
      <c r="G561" s="118" t="s">
        <v>568</v>
      </c>
      <c r="J561" s="120"/>
    </row>
    <row r="562" spans="1:10" s="119" customFormat="1" ht="15" x14ac:dyDescent="0.25">
      <c r="A562" s="115" t="str">
        <f t="shared" ca="1" si="8"/>
        <v>Stakeholder influence</v>
      </c>
      <c r="B562" s="116"/>
      <c r="C562" s="121" t="s">
        <v>1639</v>
      </c>
      <c r="D562" s="121" t="s">
        <v>1640</v>
      </c>
      <c r="E562" s="121" t="s">
        <v>1641</v>
      </c>
      <c r="F562" s="121" t="s">
        <v>1642</v>
      </c>
      <c r="G562" s="118" t="s">
        <v>568</v>
      </c>
      <c r="J562" s="120"/>
    </row>
    <row r="563" spans="1:10" s="119" customFormat="1" ht="15" x14ac:dyDescent="0.25">
      <c r="A563" s="115" t="str">
        <f t="shared" ca="1" si="8"/>
        <v>Low</v>
      </c>
      <c r="B563" s="116"/>
      <c r="C563" s="121" t="s">
        <v>514</v>
      </c>
      <c r="D563" s="121" t="s">
        <v>1643</v>
      </c>
      <c r="E563" s="121" t="s">
        <v>1165</v>
      </c>
      <c r="F563" s="121" t="s">
        <v>1644</v>
      </c>
      <c r="G563" s="118" t="s">
        <v>568</v>
      </c>
      <c r="J563" s="120"/>
    </row>
    <row r="564" spans="1:10" s="119" customFormat="1" ht="15" x14ac:dyDescent="0.25">
      <c r="A564" s="115" t="str">
        <f t="shared" ca="1" si="8"/>
        <v>Small</v>
      </c>
      <c r="B564" s="116"/>
      <c r="C564" s="121" t="s">
        <v>1645</v>
      </c>
      <c r="D564" s="121" t="s">
        <v>1646</v>
      </c>
      <c r="E564" s="121" t="s">
        <v>1647</v>
      </c>
      <c r="F564" s="121" t="s">
        <v>1648</v>
      </c>
      <c r="G564" s="118" t="s">
        <v>568</v>
      </c>
      <c r="J564" s="120"/>
    </row>
    <row r="565" spans="1:10" s="119" customFormat="1" ht="15" x14ac:dyDescent="0.25">
      <c r="A565" s="115" t="str">
        <f t="shared" ca="1" si="8"/>
        <v>Stakeholder interest</v>
      </c>
      <c r="B565" s="116"/>
      <c r="C565" s="121" t="s">
        <v>1649</v>
      </c>
      <c r="D565" s="121" t="s">
        <v>1650</v>
      </c>
      <c r="E565" s="121" t="s">
        <v>1651</v>
      </c>
      <c r="F565" s="121" t="s">
        <v>1652</v>
      </c>
      <c r="G565" s="118" t="s">
        <v>568</v>
      </c>
      <c r="J565" s="120"/>
    </row>
    <row r="566" spans="1:10" s="119" customFormat="1" ht="15" x14ac:dyDescent="0.25">
      <c r="A566" s="115" t="str">
        <f t="shared" ca="1" si="8"/>
        <v>No.</v>
      </c>
      <c r="B566" s="116"/>
      <c r="C566" s="121" t="s">
        <v>524</v>
      </c>
      <c r="D566" s="121" t="s">
        <v>525</v>
      </c>
      <c r="E566" s="121" t="s">
        <v>525</v>
      </c>
      <c r="F566" s="121" t="s">
        <v>1653</v>
      </c>
      <c r="G566" s="118" t="s">
        <v>568</v>
      </c>
      <c r="J566" s="120"/>
    </row>
    <row r="567" spans="1:10" s="119" customFormat="1" ht="15" x14ac:dyDescent="0.25">
      <c r="A567" s="115" t="str">
        <f t="shared" ca="1" si="8"/>
        <v>Stakeholder</v>
      </c>
      <c r="B567" s="116"/>
      <c r="C567" s="121" t="s">
        <v>1654</v>
      </c>
      <c r="D567" s="121" t="s">
        <v>1724</v>
      </c>
      <c r="E567" s="121" t="s">
        <v>1725</v>
      </c>
      <c r="F567" s="121" t="s">
        <v>1725</v>
      </c>
      <c r="G567" s="118" t="s">
        <v>568</v>
      </c>
      <c r="J567" s="120"/>
    </row>
    <row r="568" spans="1:10" s="119" customFormat="1" ht="15" x14ac:dyDescent="0.25">
      <c r="A568" s="115" t="str">
        <f t="shared" ca="1" si="8"/>
        <v>Interests, expectations</v>
      </c>
      <c r="B568" s="116"/>
      <c r="C568" s="121" t="s">
        <v>1655</v>
      </c>
      <c r="D568" s="121" t="s">
        <v>1656</v>
      </c>
      <c r="E568" s="121" t="s">
        <v>1657</v>
      </c>
      <c r="F568" s="121" t="s">
        <v>1658</v>
      </c>
      <c r="G568" s="118" t="s">
        <v>568</v>
      </c>
      <c r="J568" s="120"/>
    </row>
    <row r="569" spans="1:10" s="119" customFormat="1" ht="15" x14ac:dyDescent="0.25">
      <c r="A569" s="115" t="str">
        <f t="shared" ca="1" si="8"/>
        <v>Extent of interests</v>
      </c>
      <c r="B569" s="116"/>
      <c r="C569" s="121" t="s">
        <v>1659</v>
      </c>
      <c r="D569" s="121" t="s">
        <v>1660</v>
      </c>
      <c r="E569" s="121" t="s">
        <v>1661</v>
      </c>
      <c r="F569" s="121" t="s">
        <v>1662</v>
      </c>
      <c r="G569" s="118" t="s">
        <v>568</v>
      </c>
      <c r="J569" s="120"/>
    </row>
    <row r="570" spans="1:10" s="119" customFormat="1" ht="15" x14ac:dyDescent="0.25">
      <c r="A570" s="115" t="str">
        <f t="shared" ca="1" si="8"/>
        <v>Degree of influence</v>
      </c>
      <c r="B570" s="116"/>
      <c r="C570" s="121" t="s">
        <v>1663</v>
      </c>
      <c r="D570" s="121" t="s">
        <v>1664</v>
      </c>
      <c r="E570" s="121" t="s">
        <v>1665</v>
      </c>
      <c r="F570" s="121" t="s">
        <v>1666</v>
      </c>
      <c r="G570" s="118" t="s">
        <v>568</v>
      </c>
      <c r="J570" s="120"/>
    </row>
    <row r="571" spans="1:10" s="119" customFormat="1" ht="30" x14ac:dyDescent="0.25">
      <c r="A571" s="115" t="str">
        <f t="shared" ca="1" si="8"/>
        <v>Chances (+) and 
dangers (-)</v>
      </c>
      <c r="B571" s="116"/>
      <c r="C571" s="121" t="s">
        <v>1667</v>
      </c>
      <c r="D571" s="121" t="s">
        <v>1668</v>
      </c>
      <c r="E571" s="121" t="s">
        <v>1669</v>
      </c>
      <c r="F571" s="121" t="s">
        <v>1670</v>
      </c>
      <c r="G571" s="118" t="s">
        <v>568</v>
      </c>
      <c r="J571" s="120"/>
    </row>
    <row r="572" spans="1:10" s="119" customFormat="1" ht="15" x14ac:dyDescent="0.25">
      <c r="A572" s="115" t="str">
        <f t="shared" ca="1" si="8"/>
        <v>Possible measures</v>
      </c>
      <c r="B572" s="116"/>
      <c r="C572" s="121" t="s">
        <v>535</v>
      </c>
      <c r="D572" s="121" t="s">
        <v>536</v>
      </c>
      <c r="E572" s="121" t="s">
        <v>1172</v>
      </c>
      <c r="F572" s="121" t="s">
        <v>1671</v>
      </c>
      <c r="G572" s="118" t="s">
        <v>568</v>
      </c>
      <c r="J572" s="120"/>
    </row>
    <row r="573" spans="1:10" s="119" customFormat="1" ht="15" x14ac:dyDescent="0.25">
      <c r="A573" s="115" t="str">
        <f t="shared" ca="1" si="8"/>
        <v>Status</v>
      </c>
      <c r="B573" s="116"/>
      <c r="C573" s="121" t="s">
        <v>537</v>
      </c>
      <c r="D573" s="121" t="s">
        <v>538</v>
      </c>
      <c r="E573" s="121" t="s">
        <v>537</v>
      </c>
      <c r="F573" s="121" t="s">
        <v>1672</v>
      </c>
      <c r="G573" s="118" t="s">
        <v>568</v>
      </c>
      <c r="J573" s="120"/>
    </row>
    <row r="574" spans="1:10" s="119" customFormat="1" ht="15" x14ac:dyDescent="0.25">
      <c r="A574" s="115" t="str">
        <f t="shared" ca="1" si="8"/>
        <v>Size of group</v>
      </c>
      <c r="B574" s="116"/>
      <c r="C574" s="121" t="s">
        <v>1673</v>
      </c>
      <c r="D574" s="121" t="s">
        <v>1674</v>
      </c>
      <c r="E574" s="121" t="s">
        <v>1675</v>
      </c>
      <c r="F574" s="121" t="s">
        <v>1676</v>
      </c>
      <c r="G574" s="118" t="s">
        <v>568</v>
      </c>
      <c r="J574" s="120"/>
    </row>
    <row r="575" spans="1:10" s="119" customFormat="1" ht="15" x14ac:dyDescent="0.25">
      <c r="A575" s="115" t="str">
        <f t="shared" ca="1" si="8"/>
        <v>S T A K E H O L D E R   A N A L Y S I S</v>
      </c>
      <c r="B575" s="116"/>
      <c r="C575" s="121" t="s">
        <v>1606</v>
      </c>
      <c r="D575" s="121" t="s">
        <v>1607</v>
      </c>
      <c r="E575" s="121" t="s">
        <v>1608</v>
      </c>
      <c r="F575" s="121" t="s">
        <v>1677</v>
      </c>
      <c r="G575" s="118" t="s">
        <v>568</v>
      </c>
      <c r="J575" s="120"/>
    </row>
    <row r="576" spans="1:10" s="119" customFormat="1" ht="15" x14ac:dyDescent="0.25">
      <c r="A576" s="115" t="str">
        <f t="shared" ca="1" si="8"/>
        <v>Keep satisfied</v>
      </c>
      <c r="B576" s="116"/>
      <c r="C576" s="121" t="s">
        <v>1704</v>
      </c>
      <c r="D576" s="121" t="s">
        <v>1705</v>
      </c>
      <c r="E576" s="121" t="s">
        <v>1706</v>
      </c>
      <c r="F576" s="121" t="s">
        <v>1707</v>
      </c>
      <c r="G576" s="118" t="s">
        <v>568</v>
      </c>
      <c r="J576" s="120"/>
    </row>
    <row r="577" spans="1:10" s="119" customFormat="1" ht="15" x14ac:dyDescent="0.25">
      <c r="A577" s="115" t="str">
        <f t="shared" ca="1" si="8"/>
        <v>Monitor</v>
      </c>
      <c r="B577" s="116"/>
      <c r="C577" s="121" t="s">
        <v>1708</v>
      </c>
      <c r="D577" s="121" t="s">
        <v>1709</v>
      </c>
      <c r="E577" s="121" t="s">
        <v>1710</v>
      </c>
      <c r="F577" s="121" t="s">
        <v>1711</v>
      </c>
      <c r="G577" s="118" t="s">
        <v>568</v>
      </c>
      <c r="J577" s="120"/>
    </row>
    <row r="578" spans="1:10" s="119" customFormat="1" ht="15" x14ac:dyDescent="0.25">
      <c r="A578" s="115" t="str">
        <f t="shared" ca="1" si="8"/>
        <v>Keep informed</v>
      </c>
      <c r="B578" s="116"/>
      <c r="C578" s="121" t="s">
        <v>1712</v>
      </c>
      <c r="D578" s="121" t="s">
        <v>1713</v>
      </c>
      <c r="E578" s="121" t="s">
        <v>1714</v>
      </c>
      <c r="F578" s="121" t="s">
        <v>1715</v>
      </c>
      <c r="G578" s="118" t="s">
        <v>568</v>
      </c>
      <c r="J578" s="120"/>
    </row>
    <row r="579" spans="1:10" s="119" customFormat="1" ht="15" x14ac:dyDescent="0.25">
      <c r="A579" s="115" t="str">
        <f t="shared" ca="1" si="8"/>
        <v>Manage closely</v>
      </c>
      <c r="B579" s="116"/>
      <c r="C579" s="121" t="s">
        <v>1716</v>
      </c>
      <c r="D579" s="121" t="s">
        <v>1717</v>
      </c>
      <c r="E579" s="121" t="s">
        <v>1718</v>
      </c>
      <c r="F579" s="121" t="s">
        <v>1719</v>
      </c>
      <c r="G579" s="118" t="s">
        <v>568</v>
      </c>
      <c r="J579" s="120"/>
    </row>
    <row r="580" spans="1:10" s="119" customFormat="1" ht="30" x14ac:dyDescent="0.25">
      <c r="A580" s="115" t="str">
        <f t="shared" ca="1" si="8"/>
        <v>Copy arrow: ctrl and left mouse button</v>
      </c>
      <c r="B580" s="116"/>
      <c r="C580" s="121" t="s">
        <v>1720</v>
      </c>
      <c r="D580" s="121" t="s">
        <v>1721</v>
      </c>
      <c r="E580" s="121" t="s">
        <v>1722</v>
      </c>
      <c r="F580" s="121" t="s">
        <v>1723</v>
      </c>
      <c r="G580" s="118" t="s">
        <v>568</v>
      </c>
      <c r="J580" s="120"/>
    </row>
    <row r="581" spans="1:10" s="122" customFormat="1" ht="15" x14ac:dyDescent="0.25">
      <c r="A581" s="110" t="str">
        <f t="shared" ref="A581:A644" ca="1" si="9">OFFSET($C581,0,$B$4-1)</f>
        <v>Links</v>
      </c>
      <c r="B581" s="111"/>
      <c r="C581" s="110" t="s">
        <v>1682</v>
      </c>
      <c r="D581" s="110" t="s">
        <v>1683</v>
      </c>
      <c r="E581" s="110" t="s">
        <v>1682</v>
      </c>
      <c r="F581" s="110" t="s">
        <v>1682</v>
      </c>
      <c r="G581" s="112"/>
      <c r="J581" s="114"/>
    </row>
    <row r="582" spans="1:10" s="119" customFormat="1" ht="30" x14ac:dyDescent="0.25">
      <c r="A582" s="115" t="str">
        <f t="shared" ca="1" si="9"/>
        <v>Would you like to download a new file?</v>
      </c>
      <c r="B582" s="116"/>
      <c r="C582" s="121" t="s">
        <v>1698</v>
      </c>
      <c r="D582" s="121" t="s">
        <v>1684</v>
      </c>
      <c r="E582" s="121" t="s">
        <v>1685</v>
      </c>
      <c r="F582" s="121" t="s">
        <v>1686</v>
      </c>
      <c r="G582" s="118" t="s">
        <v>568</v>
      </c>
      <c r="J582" s="120"/>
    </row>
    <row r="583" spans="1:10" s="119" customFormat="1" ht="30" x14ac:dyDescent="0.25">
      <c r="A583" s="115" t="str">
        <f t="shared" ca="1" si="9"/>
        <v>Please make sure that you have an internet connection!</v>
      </c>
      <c r="B583" s="116"/>
      <c r="C583" s="121" t="s">
        <v>1699</v>
      </c>
      <c r="D583" s="121" t="s">
        <v>1687</v>
      </c>
      <c r="E583" s="121" t="s">
        <v>1689</v>
      </c>
      <c r="F583" s="121" t="s">
        <v>1688</v>
      </c>
      <c r="G583" s="118" t="s">
        <v>568</v>
      </c>
      <c r="J583" s="120"/>
    </row>
    <row r="584" spans="1:10" s="119" customFormat="1" ht="15" x14ac:dyDescent="0.25">
      <c r="A584" s="115" t="str">
        <f t="shared" ca="1" si="9"/>
        <v>Remark:</v>
      </c>
      <c r="B584" s="116"/>
      <c r="C584" s="121" t="s">
        <v>1690</v>
      </c>
      <c r="D584" s="121" t="s">
        <v>1692</v>
      </c>
      <c r="E584" s="121" t="s">
        <v>1693</v>
      </c>
      <c r="F584" s="121" t="s">
        <v>1694</v>
      </c>
      <c r="G584" s="118" t="s">
        <v>568</v>
      </c>
      <c r="J584" s="120"/>
    </row>
    <row r="585" spans="1:10" s="119" customFormat="1" ht="30" x14ac:dyDescent="0.25">
      <c r="A585" s="115" t="str">
        <f t="shared" ca="1" si="9"/>
        <v>On iMangement you can download the latest version.</v>
      </c>
      <c r="B585" s="116"/>
      <c r="C585" s="121" t="s">
        <v>1691</v>
      </c>
      <c r="D585" s="121" t="s">
        <v>1695</v>
      </c>
      <c r="E585" s="121" t="s">
        <v>1697</v>
      </c>
      <c r="F585" s="121" t="s">
        <v>1696</v>
      </c>
      <c r="G585" s="118" t="s">
        <v>568</v>
      </c>
      <c r="J585" s="120"/>
    </row>
    <row r="586" spans="1:10" s="119" customFormat="1" ht="15" x14ac:dyDescent="0.25">
      <c r="A586" s="115" t="str">
        <f t="shared" ca="1" si="9"/>
        <v>Currency:</v>
      </c>
      <c r="B586" s="116"/>
      <c r="C586" s="121" t="s">
        <v>1726</v>
      </c>
      <c r="D586" s="121" t="s">
        <v>1728</v>
      </c>
      <c r="E586" s="121" t="s">
        <v>1727</v>
      </c>
      <c r="F586" s="121" t="s">
        <v>1729</v>
      </c>
      <c r="G586" s="118" t="s">
        <v>568</v>
      </c>
      <c r="J586" s="120"/>
    </row>
    <row r="587" spans="1:10" s="119" customFormat="1" ht="15" x14ac:dyDescent="0.25">
      <c r="A587" s="115" t="str">
        <f t="shared" ca="1" si="9"/>
        <v>yes</v>
      </c>
      <c r="B587" s="116"/>
      <c r="C587" s="121" t="s">
        <v>172</v>
      </c>
      <c r="D587" s="121" t="s">
        <v>173</v>
      </c>
      <c r="E587" s="121" t="s">
        <v>1739</v>
      </c>
      <c r="F587" s="121" t="s">
        <v>1740</v>
      </c>
      <c r="G587" s="118" t="s">
        <v>568</v>
      </c>
      <c r="J587" s="120"/>
    </row>
    <row r="588" spans="1:10" s="119" customFormat="1" ht="15" x14ac:dyDescent="0.25">
      <c r="A588" s="115" t="str">
        <f t="shared" ca="1" si="9"/>
        <v>no</v>
      </c>
      <c r="B588" s="116"/>
      <c r="C588" s="121" t="s">
        <v>176</v>
      </c>
      <c r="D588" s="121" t="s">
        <v>177</v>
      </c>
      <c r="E588" s="121" t="s">
        <v>1738</v>
      </c>
      <c r="F588" s="121" t="s">
        <v>1738</v>
      </c>
      <c r="G588" s="118" t="s">
        <v>568</v>
      </c>
      <c r="J588" s="120"/>
    </row>
    <row r="589" spans="1:10" s="126" customFormat="1" ht="15" x14ac:dyDescent="0.25">
      <c r="A589" s="123" t="str">
        <f t="shared" ca="1" si="9"/>
        <v>I N N O V A T I O N   P R M O T E R S</v>
      </c>
      <c r="B589" s="124"/>
      <c r="C589" s="123" t="s">
        <v>1824</v>
      </c>
      <c r="D589" s="123" t="s">
        <v>1825</v>
      </c>
      <c r="E589" s="123" t="s">
        <v>1827</v>
      </c>
      <c r="F589" s="123" t="s">
        <v>1826</v>
      </c>
      <c r="G589" s="125" t="s">
        <v>568</v>
      </c>
      <c r="J589" s="127"/>
    </row>
    <row r="590" spans="1:10" s="131" customFormat="1" ht="15" x14ac:dyDescent="0.25">
      <c r="A590" s="128" t="str">
        <f t="shared" ca="1" si="9"/>
        <v>Promoters</v>
      </c>
      <c r="B590" s="129"/>
      <c r="C590" s="130" t="s">
        <v>1846</v>
      </c>
      <c r="D590" s="130" t="s">
        <v>1847</v>
      </c>
      <c r="E590" s="138" t="s">
        <v>1848</v>
      </c>
      <c r="F590" s="138" t="s">
        <v>1849</v>
      </c>
      <c r="G590" s="125" t="s">
        <v>568</v>
      </c>
      <c r="J590" s="132"/>
    </row>
    <row r="591" spans="1:10" s="131" customFormat="1" ht="15" x14ac:dyDescent="0.25">
      <c r="A591" s="133" t="str">
        <f t="shared" ca="1" si="9"/>
        <v>Criterion</v>
      </c>
      <c r="B591" s="129"/>
      <c r="C591" s="134" t="s">
        <v>1814</v>
      </c>
      <c r="D591" s="134" t="s">
        <v>1815</v>
      </c>
      <c r="E591" s="135" t="s">
        <v>1816</v>
      </c>
      <c r="F591" s="135" t="s">
        <v>1817</v>
      </c>
      <c r="G591" s="125" t="s">
        <v>568</v>
      </c>
      <c r="J591" s="132"/>
    </row>
    <row r="592" spans="1:10" s="131" customFormat="1" ht="15" x14ac:dyDescent="0.25">
      <c r="A592" s="133" t="str">
        <f t="shared" ca="1" si="9"/>
        <v>Assessment</v>
      </c>
      <c r="B592" s="129"/>
      <c r="C592" s="134" t="s">
        <v>1819</v>
      </c>
      <c r="D592" s="134" t="s">
        <v>1818</v>
      </c>
      <c r="E592" s="135" t="s">
        <v>1820</v>
      </c>
      <c r="F592" s="135" t="s">
        <v>1821</v>
      </c>
      <c r="G592" s="125" t="s">
        <v>568</v>
      </c>
      <c r="J592" s="132"/>
    </row>
    <row r="593" spans="1:10" s="131" customFormat="1" ht="15" x14ac:dyDescent="0.25">
      <c r="A593" s="133" t="str">
        <f t="shared" ca="1" si="9"/>
        <v>Total</v>
      </c>
      <c r="B593" s="129"/>
      <c r="C593" s="136" t="s">
        <v>1822</v>
      </c>
      <c r="D593" s="136" t="s">
        <v>1822</v>
      </c>
      <c r="E593" s="135" t="s">
        <v>1822</v>
      </c>
      <c r="F593" s="135" t="s">
        <v>1823</v>
      </c>
      <c r="G593" s="125" t="s">
        <v>568</v>
      </c>
      <c r="J593" s="132"/>
    </row>
    <row r="594" spans="1:10" s="131" customFormat="1" ht="15" x14ac:dyDescent="0.25">
      <c r="A594" s="133" t="str">
        <f t="shared" ca="1" si="9"/>
        <v>Power promoters</v>
      </c>
      <c r="B594" s="129"/>
      <c r="C594" s="137" t="s">
        <v>1850</v>
      </c>
      <c r="D594" s="137" t="s">
        <v>1851</v>
      </c>
      <c r="E594" s="137" t="s">
        <v>1912</v>
      </c>
      <c r="F594" s="137" t="s">
        <v>1879</v>
      </c>
      <c r="G594" s="125" t="s">
        <v>568</v>
      </c>
      <c r="J594" s="132"/>
    </row>
    <row r="595" spans="1:10" s="131" customFormat="1" ht="15" x14ac:dyDescent="0.25">
      <c r="A595" s="133" t="str">
        <f t="shared" ca="1" si="9"/>
        <v>Has a high hierarchical position</v>
      </c>
      <c r="B595" s="129"/>
      <c r="C595" s="136" t="s">
        <v>1828</v>
      </c>
      <c r="D595" s="136" t="s">
        <v>1852</v>
      </c>
      <c r="E595" s="136" t="s">
        <v>1913</v>
      </c>
      <c r="F595" s="136" t="s">
        <v>1880</v>
      </c>
      <c r="G595" s="125" t="s">
        <v>568</v>
      </c>
      <c r="J595" s="132"/>
    </row>
    <row r="596" spans="1:10" s="131" customFormat="1" ht="15" x14ac:dyDescent="0.25">
      <c r="A596" s="133" t="str">
        <f t="shared" ca="1" si="9"/>
        <v>Can convince and inspire</v>
      </c>
      <c r="B596" s="129"/>
      <c r="C596" s="136" t="s">
        <v>1915</v>
      </c>
      <c r="D596" s="136" t="s">
        <v>1856</v>
      </c>
      <c r="E596" s="136" t="s">
        <v>1914</v>
      </c>
      <c r="F596" s="136" t="s">
        <v>1881</v>
      </c>
      <c r="G596" s="125" t="s">
        <v>568</v>
      </c>
      <c r="J596" s="132"/>
    </row>
    <row r="597" spans="1:10" s="131" customFormat="1" ht="15" x14ac:dyDescent="0.25">
      <c r="A597" s="133" t="str">
        <f t="shared" ca="1" si="9"/>
        <v>Can provide resources</v>
      </c>
      <c r="B597" s="129"/>
      <c r="C597" s="136" t="s">
        <v>1829</v>
      </c>
      <c r="D597" s="136" t="s">
        <v>1853</v>
      </c>
      <c r="E597" s="136" t="s">
        <v>1916</v>
      </c>
      <c r="F597" s="136" t="s">
        <v>1882</v>
      </c>
      <c r="G597" s="125" t="s">
        <v>568</v>
      </c>
      <c r="J597" s="132"/>
    </row>
    <row r="598" spans="1:10" s="131" customFormat="1" ht="30" x14ac:dyDescent="0.25">
      <c r="A598" s="133" t="str">
        <f t="shared" ca="1" si="9"/>
        <v>Can protect and support people who are open to innovation</v>
      </c>
      <c r="B598" s="129"/>
      <c r="C598" s="136" t="s">
        <v>1831</v>
      </c>
      <c r="D598" s="136" t="s">
        <v>1854</v>
      </c>
      <c r="E598" s="136" t="s">
        <v>1917</v>
      </c>
      <c r="F598" s="136" t="s">
        <v>1883</v>
      </c>
      <c r="G598" s="125" t="s">
        <v>568</v>
      </c>
      <c r="J598" s="132"/>
    </row>
    <row r="599" spans="1:10" s="131" customFormat="1" ht="15" x14ac:dyDescent="0.25">
      <c r="A599" s="133" t="str">
        <f t="shared" ca="1" si="9"/>
        <v>Can sanction opponents</v>
      </c>
      <c r="B599" s="129"/>
      <c r="C599" s="136" t="s">
        <v>1830</v>
      </c>
      <c r="D599" s="136" t="s">
        <v>1855</v>
      </c>
      <c r="E599" s="136" t="s">
        <v>1918</v>
      </c>
      <c r="F599" s="136" t="s">
        <v>1884</v>
      </c>
      <c r="G599" s="125" t="s">
        <v>568</v>
      </c>
      <c r="J599" s="132"/>
    </row>
    <row r="600" spans="1:10" s="131" customFormat="1" ht="15" x14ac:dyDescent="0.25">
      <c r="A600" s="133" t="str">
        <f t="shared" ca="1" si="9"/>
        <v>Expert promoters</v>
      </c>
      <c r="B600" s="129"/>
      <c r="C600" s="137" t="s">
        <v>1832</v>
      </c>
      <c r="D600" s="137" t="s">
        <v>1864</v>
      </c>
      <c r="E600" s="137" t="s">
        <v>1919</v>
      </c>
      <c r="F600" s="137" t="s">
        <v>1885</v>
      </c>
      <c r="G600" s="125" t="s">
        <v>568</v>
      </c>
      <c r="J600" s="132"/>
    </row>
    <row r="601" spans="1:10" s="131" customFormat="1" ht="15" x14ac:dyDescent="0.25">
      <c r="A601" s="133" t="str">
        <f t="shared" ca="1" si="9"/>
        <v>Has a high expert competence</v>
      </c>
      <c r="B601" s="129"/>
      <c r="C601" s="136" t="s">
        <v>1833</v>
      </c>
      <c r="D601" s="136" t="s">
        <v>1860</v>
      </c>
      <c r="E601" s="136" t="s">
        <v>1920</v>
      </c>
      <c r="F601" s="136" t="s">
        <v>1893</v>
      </c>
      <c r="G601" s="125" t="s">
        <v>568</v>
      </c>
      <c r="J601" s="132"/>
    </row>
    <row r="602" spans="1:10" s="131" customFormat="1" ht="30" x14ac:dyDescent="0.25">
      <c r="A602" s="133" t="str">
        <f t="shared" ca="1" si="9"/>
        <v>Evaluates new and complex problems</v>
      </c>
      <c r="B602" s="129"/>
      <c r="C602" s="136" t="s">
        <v>1887</v>
      </c>
      <c r="D602" s="136" t="s">
        <v>1861</v>
      </c>
      <c r="E602" s="136" t="s">
        <v>1921</v>
      </c>
      <c r="F602" s="136" t="s">
        <v>1886</v>
      </c>
      <c r="G602" s="125" t="s">
        <v>568</v>
      </c>
      <c r="J602" s="132"/>
    </row>
    <row r="603" spans="1:10" s="131" customFormat="1" ht="45" x14ac:dyDescent="0.25">
      <c r="A603" s="133" t="str">
        <f t="shared" ca="1" si="9"/>
        <v>Developes solutions to overcome problems and obstacles</v>
      </c>
      <c r="B603" s="129"/>
      <c r="C603" s="136" t="s">
        <v>1888</v>
      </c>
      <c r="D603" s="136" t="s">
        <v>1862</v>
      </c>
      <c r="E603" s="136" t="s">
        <v>1922</v>
      </c>
      <c r="F603" s="136" t="s">
        <v>1891</v>
      </c>
      <c r="G603" s="125" t="s">
        <v>568</v>
      </c>
      <c r="J603" s="132"/>
    </row>
    <row r="604" spans="1:10" s="131" customFormat="1" ht="30" x14ac:dyDescent="0.25">
      <c r="A604" s="133" t="str">
        <f t="shared" ca="1" si="9"/>
        <v>Leads the innovation process by transmitting its expertise</v>
      </c>
      <c r="B604" s="129"/>
      <c r="C604" s="136" t="s">
        <v>1889</v>
      </c>
      <c r="D604" s="136" t="s">
        <v>1863</v>
      </c>
      <c r="E604" s="136" t="s">
        <v>1923</v>
      </c>
      <c r="F604" s="136" t="s">
        <v>1892</v>
      </c>
      <c r="G604" s="125" t="s">
        <v>568</v>
      </c>
      <c r="J604" s="132"/>
    </row>
    <row r="605" spans="1:10" s="131" customFormat="1" ht="15" x14ac:dyDescent="0.25">
      <c r="A605" s="133" t="str">
        <f t="shared" ca="1" si="9"/>
        <v>Implements the solution measures</v>
      </c>
      <c r="B605" s="129"/>
      <c r="C605" s="136" t="s">
        <v>1890</v>
      </c>
      <c r="D605" s="136" t="s">
        <v>1868</v>
      </c>
      <c r="E605" s="136" t="s">
        <v>1924</v>
      </c>
      <c r="F605" s="136" t="s">
        <v>1894</v>
      </c>
      <c r="G605" s="125" t="s">
        <v>568</v>
      </c>
      <c r="J605" s="132"/>
    </row>
    <row r="606" spans="1:10" s="131" customFormat="1" ht="15" x14ac:dyDescent="0.25">
      <c r="A606" s="133" t="str">
        <f t="shared" ca="1" si="9"/>
        <v>Process promoters</v>
      </c>
      <c r="B606" s="129"/>
      <c r="C606" s="137" t="s">
        <v>1834</v>
      </c>
      <c r="D606" s="137" t="s">
        <v>1857</v>
      </c>
      <c r="E606" s="137" t="s">
        <v>1925</v>
      </c>
      <c r="F606" s="137" t="s">
        <v>1895</v>
      </c>
      <c r="G606" s="125" t="s">
        <v>568</v>
      </c>
      <c r="J606" s="132"/>
    </row>
    <row r="607" spans="1:10" s="131" customFormat="1" ht="30" x14ac:dyDescent="0.25">
      <c r="A607" s="133" t="str">
        <f t="shared" ca="1" si="9"/>
        <v>Knows the organizational structure  very well</v>
      </c>
      <c r="B607" s="129"/>
      <c r="C607" s="136" t="s">
        <v>1836</v>
      </c>
      <c r="D607" s="136" t="s">
        <v>1869</v>
      </c>
      <c r="E607" s="136" t="s">
        <v>1926</v>
      </c>
      <c r="F607" s="136" t="s">
        <v>1896</v>
      </c>
      <c r="G607" s="125" t="s">
        <v>568</v>
      </c>
      <c r="J607" s="132"/>
    </row>
    <row r="608" spans="1:10" s="131" customFormat="1" ht="45" x14ac:dyDescent="0.25">
      <c r="A608" s="133" t="str">
        <f t="shared" ca="1" si="9"/>
        <v>Establishes contacts and links between the expert promoters and power promoters</v>
      </c>
      <c r="B608" s="129"/>
      <c r="C608" s="136" t="s">
        <v>1837</v>
      </c>
      <c r="D608" s="136" t="s">
        <v>1865</v>
      </c>
      <c r="E608" s="136" t="s">
        <v>1927</v>
      </c>
      <c r="F608" s="136" t="s">
        <v>1897</v>
      </c>
      <c r="G608" s="125" t="s">
        <v>568</v>
      </c>
      <c r="J608" s="132"/>
    </row>
    <row r="609" spans="1:10" s="131" customFormat="1" ht="30" x14ac:dyDescent="0.25">
      <c r="A609" s="133" t="str">
        <f t="shared" ca="1" si="9"/>
        <v>Collects and filters information about your organization</v>
      </c>
      <c r="B609" s="129"/>
      <c r="C609" s="136" t="s">
        <v>1838</v>
      </c>
      <c r="D609" s="136" t="s">
        <v>1866</v>
      </c>
      <c r="E609" s="136" t="s">
        <v>1928</v>
      </c>
      <c r="F609" s="136" t="s">
        <v>1898</v>
      </c>
      <c r="G609" s="125" t="s">
        <v>568</v>
      </c>
      <c r="J609" s="132"/>
    </row>
    <row r="610" spans="1:10" s="131" customFormat="1" ht="30" x14ac:dyDescent="0.25">
      <c r="A610" s="133" t="str">
        <f t="shared" ca="1" si="9"/>
        <v>Translates and interprets information for internal use</v>
      </c>
      <c r="B610" s="129"/>
      <c r="C610" s="136" t="s">
        <v>1840</v>
      </c>
      <c r="D610" s="136" t="s">
        <v>1899</v>
      </c>
      <c r="E610" s="136" t="s">
        <v>1929</v>
      </c>
      <c r="F610" s="136" t="s">
        <v>1900</v>
      </c>
      <c r="G610" s="125" t="s">
        <v>568</v>
      </c>
      <c r="J610" s="132"/>
    </row>
    <row r="611" spans="1:10" s="131" customFormat="1" ht="30" x14ac:dyDescent="0.25">
      <c r="A611" s="133" t="str">
        <f t="shared" ca="1" si="9"/>
        <v>Supports the change process indirectly</v>
      </c>
      <c r="B611" s="129"/>
      <c r="C611" s="136" t="s">
        <v>1839</v>
      </c>
      <c r="D611" s="136" t="s">
        <v>1867</v>
      </c>
      <c r="E611" s="136" t="s">
        <v>1930</v>
      </c>
      <c r="F611" s="136" t="s">
        <v>1901</v>
      </c>
      <c r="G611" s="125" t="s">
        <v>568</v>
      </c>
      <c r="J611" s="132"/>
    </row>
    <row r="612" spans="1:10" s="131" customFormat="1" ht="15" x14ac:dyDescent="0.25">
      <c r="A612" s="133" t="str">
        <f t="shared" ca="1" si="9"/>
        <v>Relations promoters</v>
      </c>
      <c r="B612" s="129"/>
      <c r="C612" s="137" t="s">
        <v>1835</v>
      </c>
      <c r="D612" s="137" t="s">
        <v>1858</v>
      </c>
      <c r="E612" s="137" t="s">
        <v>1931</v>
      </c>
      <c r="F612" s="137" t="s">
        <v>1902</v>
      </c>
      <c r="G612" s="125" t="s">
        <v>568</v>
      </c>
      <c r="J612" s="132"/>
    </row>
    <row r="613" spans="1:10" s="131" customFormat="1" ht="30" x14ac:dyDescent="0.25">
      <c r="A613" s="133" t="str">
        <f t="shared" ca="1" si="9"/>
        <v>Has an extensive network of personal contacts</v>
      </c>
      <c r="B613" s="129"/>
      <c r="C613" s="136" t="s">
        <v>1841</v>
      </c>
      <c r="D613" s="136" t="s">
        <v>1870</v>
      </c>
      <c r="E613" s="136" t="s">
        <v>1932</v>
      </c>
      <c r="F613" s="136" t="s">
        <v>1903</v>
      </c>
      <c r="G613" s="125" t="s">
        <v>568</v>
      </c>
      <c r="J613" s="132"/>
    </row>
    <row r="614" spans="1:10" s="131" customFormat="1" ht="30" x14ac:dyDescent="0.25">
      <c r="A614" s="133" t="str">
        <f t="shared" ca="1" si="9"/>
        <v>Maintains within the organization good and friendly relations</v>
      </c>
      <c r="B614" s="129"/>
      <c r="C614" s="136" t="s">
        <v>1842</v>
      </c>
      <c r="D614" s="136" t="s">
        <v>1876</v>
      </c>
      <c r="E614" s="136" t="s">
        <v>1933</v>
      </c>
      <c r="F614" s="136" t="s">
        <v>1904</v>
      </c>
      <c r="G614" s="125" t="s">
        <v>568</v>
      </c>
      <c r="J614" s="132"/>
    </row>
    <row r="615" spans="1:10" s="131" customFormat="1" ht="30" x14ac:dyDescent="0.25">
      <c r="A615" s="133" t="str">
        <f t="shared" ca="1" si="9"/>
        <v>Is accepted and respected across all levels</v>
      </c>
      <c r="B615" s="129"/>
      <c r="C615" s="136" t="s">
        <v>1871</v>
      </c>
      <c r="D615" s="136" t="s">
        <v>1872</v>
      </c>
      <c r="E615" s="136" t="s">
        <v>1934</v>
      </c>
      <c r="F615" s="136" t="s">
        <v>1905</v>
      </c>
      <c r="G615" s="125" t="s">
        <v>568</v>
      </c>
      <c r="J615" s="132"/>
    </row>
    <row r="616" spans="1:10" s="131" customFormat="1" ht="30" x14ac:dyDescent="0.25">
      <c r="A616" s="133" t="str">
        <f t="shared" ca="1" si="9"/>
        <v>Forges new internal and external networks</v>
      </c>
      <c r="B616" s="129"/>
      <c r="C616" s="136" t="s">
        <v>1843</v>
      </c>
      <c r="D616" s="136" t="s">
        <v>1906</v>
      </c>
      <c r="E616" s="136" t="s">
        <v>1935</v>
      </c>
      <c r="F616" s="136" t="s">
        <v>1907</v>
      </c>
      <c r="G616" s="125" t="s">
        <v>568</v>
      </c>
      <c r="J616" s="132"/>
    </row>
    <row r="617" spans="1:10" s="131" customFormat="1" ht="30" x14ac:dyDescent="0.25">
      <c r="A617" s="133" t="str">
        <f t="shared" ca="1" si="9"/>
        <v>Negotiates between the different actors</v>
      </c>
      <c r="B617" s="129"/>
      <c r="C617" s="136" t="s">
        <v>1844</v>
      </c>
      <c r="D617" s="136" t="s">
        <v>1873</v>
      </c>
      <c r="E617" s="136" t="s">
        <v>1936</v>
      </c>
      <c r="F617" s="136" t="s">
        <v>1908</v>
      </c>
      <c r="G617" s="125" t="s">
        <v>568</v>
      </c>
      <c r="J617" s="132"/>
    </row>
    <row r="618" spans="1:10" s="131" customFormat="1" ht="15" x14ac:dyDescent="0.25">
      <c r="A618" s="133" t="str">
        <f t="shared" ca="1" si="9"/>
        <v>Opponents</v>
      </c>
      <c r="B618" s="129"/>
      <c r="C618" s="137" t="s">
        <v>1845</v>
      </c>
      <c r="D618" s="137" t="s">
        <v>1859</v>
      </c>
      <c r="E618" s="136" t="s">
        <v>1937</v>
      </c>
      <c r="F618" s="137" t="s">
        <v>1909</v>
      </c>
      <c r="G618" s="125" t="s">
        <v>568</v>
      </c>
      <c r="J618" s="132"/>
    </row>
    <row r="619" spans="1:10" s="131" customFormat="1" ht="30" x14ac:dyDescent="0.25">
      <c r="A619" s="133" t="str">
        <f t="shared" ca="1" si="9"/>
        <v>Is against all novelties in the company</v>
      </c>
      <c r="B619" s="129"/>
      <c r="C619" s="136" t="s">
        <v>1874</v>
      </c>
      <c r="D619" s="136" t="s">
        <v>1875</v>
      </c>
      <c r="E619" s="136" t="s">
        <v>1938</v>
      </c>
      <c r="F619" s="136" t="s">
        <v>1910</v>
      </c>
      <c r="G619" s="125" t="s">
        <v>568</v>
      </c>
      <c r="J619" s="132"/>
    </row>
    <row r="620" spans="1:10" s="131" customFormat="1" ht="30" x14ac:dyDescent="0.25">
      <c r="A620" s="133" t="str">
        <f t="shared" ca="1" si="9"/>
        <v>Can hinder or delay the process of innovation</v>
      </c>
      <c r="B620" s="129"/>
      <c r="C620" s="136" t="s">
        <v>1877</v>
      </c>
      <c r="D620" s="136" t="s">
        <v>1878</v>
      </c>
      <c r="E620" s="136" t="s">
        <v>1939</v>
      </c>
      <c r="F620" s="136" t="s">
        <v>1911</v>
      </c>
      <c r="G620" s="125" t="s">
        <v>568</v>
      </c>
      <c r="J620" s="132"/>
    </row>
    <row r="621" spans="1:10" s="131" customFormat="1" ht="15" x14ac:dyDescent="0.25">
      <c r="A621" s="110" t="str">
        <f t="shared" ca="1" si="9"/>
        <v xml:space="preserve"> I  N  D  I  C  A  T  O  R  S</v>
      </c>
      <c r="B621" s="129"/>
      <c r="C621" s="110" t="s">
        <v>1954</v>
      </c>
      <c r="D621" s="110" t="s">
        <v>1955</v>
      </c>
      <c r="E621" s="110" t="s">
        <v>1956</v>
      </c>
      <c r="F621" s="110" t="s">
        <v>1957</v>
      </c>
      <c r="G621" s="125" t="s">
        <v>568</v>
      </c>
      <c r="J621" s="132"/>
    </row>
    <row r="622" spans="1:10" s="131" customFormat="1" ht="15" x14ac:dyDescent="0.25">
      <c r="A622" s="133" t="str">
        <f t="shared" ca="1" si="9"/>
        <v>Calculation</v>
      </c>
      <c r="B622" s="129"/>
      <c r="C622" s="139" t="s">
        <v>1943</v>
      </c>
      <c r="D622" s="140" t="s">
        <v>1944</v>
      </c>
      <c r="E622" s="139" t="s">
        <v>1945</v>
      </c>
      <c r="F622" s="139" t="s">
        <v>1946</v>
      </c>
      <c r="G622" s="125" t="s">
        <v>568</v>
      </c>
      <c r="J622" s="132"/>
    </row>
    <row r="623" spans="1:10" s="131" customFormat="1" ht="15" x14ac:dyDescent="0.25">
      <c r="A623" s="133" t="str">
        <f t="shared" ca="1" si="9"/>
        <v>Description/Remarks</v>
      </c>
      <c r="B623" s="129"/>
      <c r="C623" s="139" t="s">
        <v>1947</v>
      </c>
      <c r="D623" s="140" t="s">
        <v>1948</v>
      </c>
      <c r="E623" s="139" t="s">
        <v>1949</v>
      </c>
      <c r="F623" s="139" t="s">
        <v>1950</v>
      </c>
      <c r="G623" s="125" t="s">
        <v>568</v>
      </c>
      <c r="J623" s="132"/>
    </row>
    <row r="624" spans="1:10" s="131" customFormat="1" ht="15" x14ac:dyDescent="0.25">
      <c r="A624" s="133" t="str">
        <f t="shared" ca="1" si="9"/>
        <v>Source</v>
      </c>
      <c r="B624" s="129"/>
      <c r="C624" s="139" t="s">
        <v>1951</v>
      </c>
      <c r="D624" s="140" t="s">
        <v>1952</v>
      </c>
      <c r="E624" s="139" t="s">
        <v>1952</v>
      </c>
      <c r="F624" s="139" t="s">
        <v>1953</v>
      </c>
      <c r="G624" s="125" t="s">
        <v>568</v>
      </c>
      <c r="J624" s="132"/>
    </row>
    <row r="625" spans="1:10" s="131" customFormat="1" ht="15" x14ac:dyDescent="0.25">
      <c r="A625" s="133" t="str">
        <f t="shared" ca="1" si="9"/>
        <v>Time of the survey</v>
      </c>
      <c r="B625" s="129"/>
      <c r="C625" s="141" t="s">
        <v>1958</v>
      </c>
      <c r="D625" s="141" t="s">
        <v>1959</v>
      </c>
      <c r="E625" s="141" t="s">
        <v>1960</v>
      </c>
      <c r="F625" s="141" t="s">
        <v>1961</v>
      </c>
      <c r="G625" s="125" t="s">
        <v>568</v>
      </c>
      <c r="J625" s="132"/>
    </row>
    <row r="626" spans="1:10" s="131" customFormat="1" ht="15" x14ac:dyDescent="0.25">
      <c r="A626" s="110" t="str">
        <f t="shared" ca="1" si="9"/>
        <v>Responsibility matrix</v>
      </c>
      <c r="B626" s="129"/>
      <c r="C626" s="110" t="s">
        <v>1984</v>
      </c>
      <c r="D626" s="110" t="s">
        <v>1985</v>
      </c>
      <c r="E626" s="110" t="s">
        <v>1986</v>
      </c>
      <c r="F626" s="110" t="s">
        <v>1987</v>
      </c>
      <c r="G626" s="125" t="s">
        <v>568</v>
      </c>
      <c r="J626" s="132"/>
    </row>
    <row r="627" spans="1:10" s="131" customFormat="1" ht="15" x14ac:dyDescent="0.25">
      <c r="A627" s="133" t="str">
        <f t="shared" ca="1" si="9"/>
        <v>Overall responsibility</v>
      </c>
      <c r="B627" s="129"/>
      <c r="C627" s="140" t="s">
        <v>1988</v>
      </c>
      <c r="D627" s="140" t="s">
        <v>1989</v>
      </c>
      <c r="E627" s="140" t="s">
        <v>1990</v>
      </c>
      <c r="F627" s="140" t="s">
        <v>1991</v>
      </c>
      <c r="G627" s="125" t="s">
        <v>568</v>
      </c>
      <c r="J627" s="132"/>
    </row>
    <row r="628" spans="1:10" s="131" customFormat="1" ht="15" x14ac:dyDescent="0.25">
      <c r="A628" s="133" t="str">
        <f t="shared" ca="1" si="9"/>
        <v>Decision</v>
      </c>
      <c r="B628" s="129"/>
      <c r="C628" s="140" t="s">
        <v>1992</v>
      </c>
      <c r="D628" s="140" t="s">
        <v>1993</v>
      </c>
      <c r="E628" s="140" t="s">
        <v>1994</v>
      </c>
      <c r="F628" s="140" t="s">
        <v>1995</v>
      </c>
      <c r="G628" s="125" t="s">
        <v>568</v>
      </c>
      <c r="J628" s="132"/>
    </row>
    <row r="629" spans="1:10" s="131" customFormat="1" ht="15" x14ac:dyDescent="0.25">
      <c r="A629" s="133" t="str">
        <f t="shared" ca="1" si="9"/>
        <v>Cooperation</v>
      </c>
      <c r="B629" s="129"/>
      <c r="C629" s="140" t="s">
        <v>1996</v>
      </c>
      <c r="D629" s="140" t="s">
        <v>1997</v>
      </c>
      <c r="E629" s="140" t="s">
        <v>1998</v>
      </c>
      <c r="F629" s="140" t="s">
        <v>1999</v>
      </c>
      <c r="G629" s="125" t="s">
        <v>568</v>
      </c>
      <c r="J629" s="132"/>
    </row>
    <row r="630" spans="1:10" s="131" customFormat="1" ht="15" x14ac:dyDescent="0.25">
      <c r="A630" s="133" t="str">
        <f t="shared" ca="1" si="9"/>
        <v>Information</v>
      </c>
      <c r="B630" s="129"/>
      <c r="C630" s="141" t="s">
        <v>2000</v>
      </c>
      <c r="D630" s="141" t="s">
        <v>2000</v>
      </c>
      <c r="E630" s="141" t="s">
        <v>2000</v>
      </c>
      <c r="F630" s="141" t="s">
        <v>2001</v>
      </c>
      <c r="G630" s="125" t="s">
        <v>568</v>
      </c>
      <c r="J630" s="132"/>
    </row>
    <row r="631" spans="1:10" x14ac:dyDescent="0.2">
      <c r="A631" s="84" t="str">
        <f t="shared" ca="1" si="9"/>
        <v>O</v>
      </c>
      <c r="B631" s="83"/>
      <c r="C631" s="12" t="s">
        <v>2002</v>
      </c>
      <c r="D631" s="12" t="s">
        <v>2003</v>
      </c>
      <c r="E631" s="12" t="s">
        <v>2004</v>
      </c>
      <c r="F631" s="12" t="s">
        <v>2003</v>
      </c>
      <c r="G631" s="58" t="s">
        <v>568</v>
      </c>
    </row>
    <row r="632" spans="1:10" x14ac:dyDescent="0.2">
      <c r="A632" s="84" t="str">
        <f t="shared" ca="1" si="9"/>
        <v>D</v>
      </c>
      <c r="B632" s="83"/>
      <c r="C632" s="12" t="s">
        <v>2005</v>
      </c>
      <c r="D632" s="12" t="s">
        <v>2006</v>
      </c>
      <c r="E632" s="12" t="s">
        <v>2006</v>
      </c>
      <c r="F632" s="12" t="s">
        <v>2006</v>
      </c>
      <c r="G632" s="58" t="s">
        <v>568</v>
      </c>
    </row>
    <row r="633" spans="1:10" x14ac:dyDescent="0.2">
      <c r="A633" s="84" t="str">
        <f t="shared" ca="1" si="9"/>
        <v>C</v>
      </c>
      <c r="B633" s="83"/>
      <c r="C633" s="12" t="s">
        <v>2007</v>
      </c>
      <c r="D633" s="12" t="s">
        <v>2008</v>
      </c>
      <c r="E633" s="12" t="s">
        <v>2008</v>
      </c>
      <c r="F633" s="12" t="s">
        <v>2008</v>
      </c>
      <c r="G633" s="58" t="s">
        <v>568</v>
      </c>
    </row>
    <row r="634" spans="1:10" x14ac:dyDescent="0.2">
      <c r="A634" s="84" t="str">
        <f t="shared" ca="1" si="9"/>
        <v>I</v>
      </c>
      <c r="B634" s="83"/>
      <c r="C634" s="12" t="s">
        <v>2009</v>
      </c>
      <c r="D634" s="12" t="s">
        <v>2009</v>
      </c>
      <c r="E634" s="12" t="s">
        <v>2009</v>
      </c>
      <c r="F634" s="12" t="s">
        <v>2009</v>
      </c>
      <c r="G634" s="58" t="s">
        <v>568</v>
      </c>
    </row>
    <row r="635" spans="1:10" x14ac:dyDescent="0.2">
      <c r="A635" s="84" t="str">
        <f t="shared" ca="1" si="9"/>
        <v>Field</v>
      </c>
      <c r="B635" s="83"/>
      <c r="C635" s="12" t="s">
        <v>2010</v>
      </c>
      <c r="D635" s="12" t="s">
        <v>2011</v>
      </c>
      <c r="E635" s="12" t="s">
        <v>2012</v>
      </c>
      <c r="F635" s="12" t="s">
        <v>2013</v>
      </c>
      <c r="G635" s="58" t="s">
        <v>568</v>
      </c>
    </row>
    <row r="636" spans="1:10" x14ac:dyDescent="0.2">
      <c r="A636" s="84">
        <f t="shared" ca="1" si="9"/>
        <v>0</v>
      </c>
      <c r="B636" s="83"/>
      <c r="C636" s="12"/>
      <c r="D636" s="12"/>
      <c r="E636" s="13"/>
      <c r="F636" s="12"/>
      <c r="G636" s="58" t="s">
        <v>568</v>
      </c>
    </row>
    <row r="637" spans="1:10" x14ac:dyDescent="0.2">
      <c r="A637" s="84">
        <f t="shared" ca="1" si="9"/>
        <v>0</v>
      </c>
      <c r="B637" s="83"/>
      <c r="C637" s="12"/>
      <c r="D637" s="12"/>
      <c r="E637" s="13"/>
      <c r="F637" s="12"/>
      <c r="G637" s="58" t="s">
        <v>568</v>
      </c>
    </row>
    <row r="638" spans="1:10" x14ac:dyDescent="0.2">
      <c r="A638" s="84">
        <f t="shared" ca="1" si="9"/>
        <v>0</v>
      </c>
      <c r="B638" s="83"/>
      <c r="C638" s="12"/>
      <c r="D638" s="12"/>
      <c r="E638" s="13"/>
      <c r="F638" s="12"/>
      <c r="G638" s="58" t="s">
        <v>568</v>
      </c>
    </row>
    <row r="639" spans="1:10" x14ac:dyDescent="0.2">
      <c r="A639" s="84">
        <f t="shared" ca="1" si="9"/>
        <v>0</v>
      </c>
      <c r="B639" s="83"/>
      <c r="C639" s="12"/>
      <c r="D639" s="12"/>
      <c r="E639" s="13"/>
      <c r="F639" s="12"/>
      <c r="G639" s="58" t="s">
        <v>568</v>
      </c>
    </row>
    <row r="640" spans="1:10" x14ac:dyDescent="0.2">
      <c r="A640" s="84">
        <f t="shared" ca="1" si="9"/>
        <v>0</v>
      </c>
      <c r="B640" s="83"/>
      <c r="C640" s="12"/>
      <c r="D640" s="12"/>
      <c r="E640" s="13"/>
      <c r="F640" s="12"/>
      <c r="G640" s="58" t="s">
        <v>568</v>
      </c>
    </row>
    <row r="641" spans="1:7" x14ac:dyDescent="0.2">
      <c r="A641" s="84">
        <f t="shared" ca="1" si="9"/>
        <v>0</v>
      </c>
      <c r="B641" s="83"/>
      <c r="C641" s="12"/>
      <c r="D641" s="12"/>
      <c r="E641" s="13"/>
      <c r="F641" s="12"/>
      <c r="G641" s="58" t="s">
        <v>568</v>
      </c>
    </row>
    <row r="642" spans="1:7" x14ac:dyDescent="0.2">
      <c r="A642" s="84">
        <f t="shared" ca="1" si="9"/>
        <v>0</v>
      </c>
      <c r="B642" s="83"/>
      <c r="C642" s="12"/>
      <c r="D642" s="12"/>
      <c r="E642" s="13"/>
      <c r="F642" s="12"/>
      <c r="G642" s="58" t="s">
        <v>568</v>
      </c>
    </row>
    <row r="643" spans="1:7" x14ac:dyDescent="0.2">
      <c r="A643" s="84">
        <f t="shared" ca="1" si="9"/>
        <v>0</v>
      </c>
      <c r="B643" s="83"/>
      <c r="C643" s="12"/>
      <c r="D643" s="12"/>
      <c r="E643" s="13"/>
      <c r="F643" s="12"/>
      <c r="G643" s="58" t="s">
        <v>568</v>
      </c>
    </row>
    <row r="644" spans="1:7" x14ac:dyDescent="0.2">
      <c r="A644" s="84">
        <f t="shared" ca="1" si="9"/>
        <v>0</v>
      </c>
      <c r="B644" s="83"/>
      <c r="C644" s="12"/>
      <c r="D644" s="12"/>
      <c r="E644" s="13"/>
      <c r="F644" s="12"/>
      <c r="G644" s="58" t="s">
        <v>568</v>
      </c>
    </row>
    <row r="645" spans="1:7" x14ac:dyDescent="0.2">
      <c r="A645" s="84">
        <f t="shared" ref="A645:A702" ca="1" si="10">OFFSET($C645,0,$B$4-1)</f>
        <v>0</v>
      </c>
      <c r="B645" s="83"/>
      <c r="C645" s="12"/>
      <c r="D645" s="12"/>
      <c r="E645" s="13"/>
      <c r="F645" s="12"/>
      <c r="G645" s="58" t="s">
        <v>568</v>
      </c>
    </row>
    <row r="646" spans="1:7" x14ac:dyDescent="0.2">
      <c r="A646" s="84">
        <f t="shared" ca="1" si="10"/>
        <v>0</v>
      </c>
      <c r="B646" s="83"/>
      <c r="C646" s="12"/>
      <c r="D646" s="12"/>
      <c r="E646" s="13"/>
      <c r="F646" s="12"/>
      <c r="G646" s="58" t="s">
        <v>568</v>
      </c>
    </row>
    <row r="647" spans="1:7" x14ac:dyDescent="0.2">
      <c r="A647" s="84">
        <f t="shared" ca="1" si="10"/>
        <v>0</v>
      </c>
      <c r="B647" s="83"/>
      <c r="C647" s="12"/>
      <c r="D647" s="12"/>
      <c r="E647" s="13"/>
      <c r="F647" s="12"/>
      <c r="G647" s="58" t="s">
        <v>568</v>
      </c>
    </row>
    <row r="648" spans="1:7" x14ac:dyDescent="0.2">
      <c r="A648" s="84">
        <f t="shared" ca="1" si="10"/>
        <v>0</v>
      </c>
      <c r="B648" s="83"/>
      <c r="C648" s="12"/>
      <c r="D648" s="12"/>
      <c r="E648" s="13"/>
      <c r="F648" s="12"/>
      <c r="G648" s="58" t="s">
        <v>568</v>
      </c>
    </row>
    <row r="649" spans="1:7" x14ac:dyDescent="0.2">
      <c r="A649" s="84">
        <f t="shared" ca="1" si="10"/>
        <v>0</v>
      </c>
      <c r="B649" s="83"/>
      <c r="C649" s="12"/>
      <c r="D649" s="12"/>
      <c r="E649" s="13"/>
      <c r="F649" s="12"/>
      <c r="G649" s="58" t="s">
        <v>568</v>
      </c>
    </row>
    <row r="650" spans="1:7" x14ac:dyDescent="0.2">
      <c r="A650" s="84">
        <f t="shared" ca="1" si="10"/>
        <v>0</v>
      </c>
      <c r="B650" s="83"/>
      <c r="C650" s="12"/>
      <c r="D650" s="12"/>
      <c r="E650" s="13"/>
      <c r="F650" s="12"/>
      <c r="G650" s="58" t="s">
        <v>568</v>
      </c>
    </row>
    <row r="651" spans="1:7" x14ac:dyDescent="0.2">
      <c r="A651" s="84">
        <f t="shared" ca="1" si="10"/>
        <v>0</v>
      </c>
      <c r="B651" s="83"/>
      <c r="C651" s="12"/>
      <c r="D651" s="12"/>
      <c r="E651" s="13"/>
      <c r="F651" s="12"/>
      <c r="G651" s="58" t="s">
        <v>568</v>
      </c>
    </row>
    <row r="652" spans="1:7" x14ac:dyDescent="0.2">
      <c r="A652" s="84">
        <f t="shared" ca="1" si="10"/>
        <v>0</v>
      </c>
      <c r="B652" s="83"/>
      <c r="C652" s="12"/>
      <c r="D652" s="12"/>
      <c r="E652" s="13"/>
      <c r="F652" s="12"/>
      <c r="G652" s="58" t="s">
        <v>568</v>
      </c>
    </row>
    <row r="653" spans="1:7" x14ac:dyDescent="0.2">
      <c r="A653" s="84">
        <f t="shared" ca="1" si="10"/>
        <v>0</v>
      </c>
      <c r="B653" s="83"/>
      <c r="C653" s="12"/>
      <c r="D653" s="12"/>
      <c r="E653" s="13"/>
      <c r="F653" s="12"/>
      <c r="G653" s="58" t="s">
        <v>568</v>
      </c>
    </row>
    <row r="654" spans="1:7" x14ac:dyDescent="0.2">
      <c r="A654" s="84">
        <f t="shared" ca="1" si="10"/>
        <v>0</v>
      </c>
      <c r="B654" s="83"/>
      <c r="C654" s="12"/>
      <c r="D654" s="12"/>
      <c r="E654" s="13"/>
      <c r="F654" s="12"/>
      <c r="G654" s="58" t="s">
        <v>568</v>
      </c>
    </row>
    <row r="655" spans="1:7" x14ac:dyDescent="0.2">
      <c r="A655" s="84">
        <f t="shared" ca="1" si="10"/>
        <v>0</v>
      </c>
      <c r="B655" s="83"/>
      <c r="C655" s="12"/>
      <c r="D655" s="12"/>
      <c r="E655" s="13"/>
      <c r="F655" s="12"/>
      <c r="G655" s="58" t="s">
        <v>568</v>
      </c>
    </row>
    <row r="656" spans="1:7" x14ac:dyDescent="0.2">
      <c r="A656" s="84">
        <f t="shared" ca="1" si="10"/>
        <v>0</v>
      </c>
      <c r="B656" s="83"/>
      <c r="C656" s="12"/>
      <c r="D656" s="12"/>
      <c r="E656" s="13"/>
      <c r="F656" s="12"/>
      <c r="G656" s="58" t="s">
        <v>568</v>
      </c>
    </row>
    <row r="657" spans="1:7" x14ac:dyDescent="0.2">
      <c r="A657" s="84">
        <f t="shared" ca="1" si="10"/>
        <v>0</v>
      </c>
      <c r="B657" s="83"/>
      <c r="C657" s="12"/>
      <c r="D657" s="12"/>
      <c r="E657" s="13"/>
      <c r="F657" s="12"/>
      <c r="G657" s="58" t="s">
        <v>568</v>
      </c>
    </row>
    <row r="658" spans="1:7" x14ac:dyDescent="0.2">
      <c r="A658" s="84">
        <f t="shared" ca="1" si="10"/>
        <v>0</v>
      </c>
      <c r="B658" s="83"/>
      <c r="C658" s="12"/>
      <c r="D658" s="12"/>
      <c r="E658" s="13"/>
      <c r="F658" s="12"/>
      <c r="G658" s="58" t="s">
        <v>568</v>
      </c>
    </row>
    <row r="659" spans="1:7" x14ac:dyDescent="0.2">
      <c r="A659" s="84">
        <f t="shared" ca="1" si="10"/>
        <v>0</v>
      </c>
      <c r="B659" s="83"/>
      <c r="C659" s="12"/>
      <c r="D659" s="12"/>
      <c r="E659" s="13"/>
      <c r="F659" s="12"/>
      <c r="G659" s="58" t="s">
        <v>568</v>
      </c>
    </row>
    <row r="660" spans="1:7" x14ac:dyDescent="0.2">
      <c r="A660" s="84">
        <f t="shared" ca="1" si="10"/>
        <v>0</v>
      </c>
      <c r="B660" s="83"/>
      <c r="C660" s="12"/>
      <c r="D660" s="12"/>
      <c r="E660" s="13"/>
      <c r="F660" s="12"/>
      <c r="G660" s="58" t="s">
        <v>568</v>
      </c>
    </row>
    <row r="661" spans="1:7" x14ac:dyDescent="0.2">
      <c r="A661" s="84">
        <f t="shared" ca="1" si="10"/>
        <v>0</v>
      </c>
      <c r="B661" s="83"/>
      <c r="C661" s="12"/>
      <c r="D661" s="12"/>
      <c r="E661" s="13"/>
      <c r="F661" s="12"/>
      <c r="G661" s="58" t="s">
        <v>568</v>
      </c>
    </row>
    <row r="662" spans="1:7" x14ac:dyDescent="0.2">
      <c r="A662" s="84">
        <f t="shared" ca="1" si="10"/>
        <v>0</v>
      </c>
      <c r="B662" s="83"/>
      <c r="C662" s="12"/>
      <c r="D662" s="12"/>
      <c r="E662" s="13"/>
      <c r="F662" s="12"/>
      <c r="G662" s="58" t="s">
        <v>568</v>
      </c>
    </row>
    <row r="663" spans="1:7" x14ac:dyDescent="0.2">
      <c r="A663" s="84">
        <f t="shared" ca="1" si="10"/>
        <v>0</v>
      </c>
      <c r="B663" s="83"/>
      <c r="C663" s="12"/>
      <c r="D663" s="12"/>
      <c r="E663" s="13"/>
      <c r="F663" s="12"/>
      <c r="G663" s="58" t="s">
        <v>568</v>
      </c>
    </row>
    <row r="664" spans="1:7" x14ac:dyDescent="0.2">
      <c r="A664" s="84">
        <f t="shared" ca="1" si="10"/>
        <v>0</v>
      </c>
      <c r="B664" s="83"/>
      <c r="C664" s="12"/>
      <c r="D664" s="12"/>
      <c r="E664" s="13"/>
      <c r="F664" s="12"/>
      <c r="G664" s="58" t="s">
        <v>568</v>
      </c>
    </row>
    <row r="665" spans="1:7" x14ac:dyDescent="0.2">
      <c r="A665" s="84">
        <f t="shared" ca="1" si="10"/>
        <v>0</v>
      </c>
      <c r="B665" s="83"/>
      <c r="C665" s="12"/>
      <c r="D665" s="12"/>
      <c r="E665" s="13"/>
      <c r="F665" s="12"/>
      <c r="G665" s="58" t="s">
        <v>568</v>
      </c>
    </row>
    <row r="666" spans="1:7" x14ac:dyDescent="0.2">
      <c r="A666" s="84">
        <f t="shared" ca="1" si="10"/>
        <v>0</v>
      </c>
      <c r="B666" s="83"/>
      <c r="C666" s="12"/>
      <c r="D666" s="12"/>
      <c r="E666" s="13"/>
      <c r="F666" s="12"/>
      <c r="G666" s="58" t="s">
        <v>568</v>
      </c>
    </row>
    <row r="667" spans="1:7" x14ac:dyDescent="0.2">
      <c r="A667" s="84">
        <f t="shared" ca="1" si="10"/>
        <v>0</v>
      </c>
      <c r="B667" s="83"/>
      <c r="C667" s="12"/>
      <c r="D667" s="12"/>
      <c r="E667" s="13"/>
      <c r="F667" s="12"/>
      <c r="G667" s="58" t="s">
        <v>568</v>
      </c>
    </row>
    <row r="668" spans="1:7" x14ac:dyDescent="0.2">
      <c r="A668" s="84">
        <f t="shared" ca="1" si="10"/>
        <v>0</v>
      </c>
      <c r="B668" s="83"/>
      <c r="C668" s="12"/>
      <c r="D668" s="12"/>
      <c r="E668" s="13"/>
      <c r="F668" s="12"/>
      <c r="G668" s="58" t="s">
        <v>568</v>
      </c>
    </row>
    <row r="669" spans="1:7" x14ac:dyDescent="0.2">
      <c r="A669" s="84">
        <f t="shared" ca="1" si="10"/>
        <v>0</v>
      </c>
      <c r="B669" s="83"/>
      <c r="C669" s="12"/>
      <c r="D669" s="12"/>
      <c r="E669" s="13"/>
      <c r="F669" s="12"/>
      <c r="G669" s="58" t="s">
        <v>568</v>
      </c>
    </row>
    <row r="670" spans="1:7" x14ac:dyDescent="0.2">
      <c r="A670" s="84">
        <f t="shared" ca="1" si="10"/>
        <v>0</v>
      </c>
      <c r="B670" s="83"/>
      <c r="C670" s="12"/>
      <c r="D670" s="12"/>
      <c r="E670" s="13"/>
      <c r="F670" s="12"/>
      <c r="G670" s="58" t="s">
        <v>568</v>
      </c>
    </row>
    <row r="671" spans="1:7" x14ac:dyDescent="0.2">
      <c r="A671" s="84">
        <f t="shared" ca="1" si="10"/>
        <v>0</v>
      </c>
      <c r="B671" s="83"/>
      <c r="C671" s="12"/>
      <c r="D671" s="12"/>
      <c r="E671" s="13"/>
      <c r="F671" s="12"/>
      <c r="G671" s="58" t="s">
        <v>568</v>
      </c>
    </row>
    <row r="672" spans="1:7" x14ac:dyDescent="0.2">
      <c r="A672" s="84">
        <f t="shared" ca="1" si="10"/>
        <v>0</v>
      </c>
      <c r="B672" s="83"/>
      <c r="C672" s="12"/>
      <c r="D672" s="12"/>
      <c r="E672" s="13"/>
      <c r="F672" s="12"/>
      <c r="G672" s="58" t="s">
        <v>568</v>
      </c>
    </row>
    <row r="673" spans="1:7" x14ac:dyDescent="0.2">
      <c r="A673" s="84">
        <f t="shared" ca="1" si="10"/>
        <v>0</v>
      </c>
      <c r="B673" s="83"/>
      <c r="C673" s="12"/>
      <c r="D673" s="12"/>
      <c r="E673" s="13"/>
      <c r="F673" s="12"/>
      <c r="G673" s="58" t="s">
        <v>568</v>
      </c>
    </row>
    <row r="674" spans="1:7" x14ac:dyDescent="0.2">
      <c r="A674" s="84">
        <f t="shared" ca="1" si="10"/>
        <v>0</v>
      </c>
      <c r="B674" s="83"/>
      <c r="C674" s="12"/>
      <c r="D674" s="12"/>
      <c r="E674" s="13"/>
      <c r="F674" s="12"/>
      <c r="G674" s="58" t="s">
        <v>568</v>
      </c>
    </row>
    <row r="675" spans="1:7" x14ac:dyDescent="0.2">
      <c r="A675" s="84">
        <f t="shared" ca="1" si="10"/>
        <v>0</v>
      </c>
      <c r="B675" s="83"/>
      <c r="C675" s="12"/>
      <c r="D675" s="12"/>
      <c r="E675" s="13"/>
      <c r="F675" s="12"/>
      <c r="G675" s="58" t="s">
        <v>568</v>
      </c>
    </row>
    <row r="676" spans="1:7" x14ac:dyDescent="0.2">
      <c r="A676" s="84">
        <f t="shared" ca="1" si="10"/>
        <v>0</v>
      </c>
      <c r="B676" s="83"/>
      <c r="C676" s="12"/>
      <c r="D676" s="12"/>
      <c r="E676" s="13"/>
      <c r="F676" s="12"/>
      <c r="G676" s="58" t="s">
        <v>568</v>
      </c>
    </row>
    <row r="677" spans="1:7" x14ac:dyDescent="0.2">
      <c r="A677" s="84">
        <f t="shared" ca="1" si="10"/>
        <v>0</v>
      </c>
      <c r="B677" s="83"/>
      <c r="C677" s="12"/>
      <c r="D677" s="12"/>
      <c r="E677" s="13"/>
      <c r="F677" s="12"/>
      <c r="G677" s="58" t="s">
        <v>568</v>
      </c>
    </row>
    <row r="678" spans="1:7" x14ac:dyDescent="0.2">
      <c r="A678" s="84">
        <f t="shared" ca="1" si="10"/>
        <v>0</v>
      </c>
      <c r="B678" s="83"/>
      <c r="C678" s="12"/>
      <c r="D678" s="12"/>
      <c r="E678" s="13"/>
      <c r="F678" s="12"/>
      <c r="G678" s="58" t="s">
        <v>568</v>
      </c>
    </row>
    <row r="679" spans="1:7" x14ac:dyDescent="0.2">
      <c r="A679" s="84">
        <f t="shared" ca="1" si="10"/>
        <v>0</v>
      </c>
      <c r="B679" s="83"/>
      <c r="C679" s="12"/>
      <c r="D679" s="12"/>
      <c r="E679" s="13"/>
      <c r="F679" s="12"/>
      <c r="G679" s="58" t="s">
        <v>568</v>
      </c>
    </row>
    <row r="680" spans="1:7" x14ac:dyDescent="0.2">
      <c r="A680" s="84">
        <f t="shared" ca="1" si="10"/>
        <v>0</v>
      </c>
      <c r="B680" s="83"/>
      <c r="C680" s="12"/>
      <c r="D680" s="12"/>
      <c r="E680" s="13"/>
      <c r="F680" s="12"/>
      <c r="G680" s="58" t="s">
        <v>568</v>
      </c>
    </row>
    <row r="681" spans="1:7" x14ac:dyDescent="0.2">
      <c r="A681" s="84">
        <f t="shared" ca="1" si="10"/>
        <v>0</v>
      </c>
      <c r="B681" s="83"/>
      <c r="C681" s="12"/>
      <c r="D681" s="12"/>
      <c r="E681" s="13"/>
      <c r="F681" s="12"/>
      <c r="G681" s="58" t="s">
        <v>568</v>
      </c>
    </row>
    <row r="682" spans="1:7" x14ac:dyDescent="0.2">
      <c r="A682" s="84">
        <f t="shared" ca="1" si="10"/>
        <v>0</v>
      </c>
      <c r="B682" s="83"/>
      <c r="C682" s="12"/>
      <c r="D682" s="12"/>
      <c r="E682" s="13"/>
      <c r="F682" s="12"/>
      <c r="G682" s="58" t="s">
        <v>568</v>
      </c>
    </row>
    <row r="683" spans="1:7" x14ac:dyDescent="0.2">
      <c r="A683" s="84">
        <f t="shared" ca="1" si="10"/>
        <v>0</v>
      </c>
      <c r="B683" s="83"/>
      <c r="C683" s="12"/>
      <c r="D683" s="12"/>
      <c r="E683" s="13"/>
      <c r="F683" s="12"/>
      <c r="G683" s="58" t="s">
        <v>568</v>
      </c>
    </row>
    <row r="684" spans="1:7" x14ac:dyDescent="0.2">
      <c r="A684" s="84">
        <f t="shared" ca="1" si="10"/>
        <v>0</v>
      </c>
      <c r="B684" s="83"/>
      <c r="C684" s="12"/>
      <c r="D684" s="12"/>
      <c r="E684" s="13"/>
      <c r="F684" s="12"/>
      <c r="G684" s="58" t="s">
        <v>568</v>
      </c>
    </row>
    <row r="685" spans="1:7" x14ac:dyDescent="0.2">
      <c r="A685" s="84">
        <f t="shared" ca="1" si="10"/>
        <v>0</v>
      </c>
      <c r="B685" s="83"/>
      <c r="C685" s="12"/>
      <c r="D685" s="12"/>
      <c r="E685" s="13"/>
      <c r="F685" s="12"/>
      <c r="G685" s="58" t="s">
        <v>568</v>
      </c>
    </row>
    <row r="686" spans="1:7" x14ac:dyDescent="0.2">
      <c r="A686" s="84">
        <f t="shared" ca="1" si="10"/>
        <v>0</v>
      </c>
      <c r="B686" s="83"/>
      <c r="C686" s="12"/>
      <c r="D686" s="12"/>
      <c r="E686" s="13"/>
      <c r="F686" s="12"/>
      <c r="G686" s="58" t="s">
        <v>568</v>
      </c>
    </row>
    <row r="687" spans="1:7" x14ac:dyDescent="0.2">
      <c r="A687" s="84">
        <f t="shared" ca="1" si="10"/>
        <v>0</v>
      </c>
      <c r="B687" s="83"/>
      <c r="C687" s="12"/>
      <c r="D687" s="12"/>
      <c r="E687" s="13"/>
      <c r="F687" s="12"/>
      <c r="G687" s="58" t="s">
        <v>568</v>
      </c>
    </row>
    <row r="688" spans="1:7" x14ac:dyDescent="0.2">
      <c r="A688" s="84">
        <f t="shared" ca="1" si="10"/>
        <v>0</v>
      </c>
      <c r="B688" s="83"/>
      <c r="C688" s="12"/>
      <c r="D688" s="12"/>
      <c r="E688" s="13"/>
      <c r="F688" s="12"/>
      <c r="G688" s="58" t="s">
        <v>568</v>
      </c>
    </row>
    <row r="689" spans="1:7" x14ac:dyDescent="0.2">
      <c r="A689" s="84">
        <f t="shared" ca="1" si="10"/>
        <v>0</v>
      </c>
      <c r="B689" s="83"/>
      <c r="C689" s="12"/>
      <c r="D689" s="12"/>
      <c r="E689" s="13"/>
      <c r="F689" s="12"/>
      <c r="G689" s="58" t="s">
        <v>568</v>
      </c>
    </row>
    <row r="690" spans="1:7" x14ac:dyDescent="0.2">
      <c r="A690" s="84">
        <f t="shared" ca="1" si="10"/>
        <v>0</v>
      </c>
      <c r="B690" s="83"/>
      <c r="C690" s="12"/>
      <c r="D690" s="12"/>
      <c r="E690" s="13"/>
      <c r="F690" s="12"/>
      <c r="G690" s="58" t="s">
        <v>568</v>
      </c>
    </row>
    <row r="691" spans="1:7" x14ac:dyDescent="0.2">
      <c r="A691" s="84">
        <f t="shared" ca="1" si="10"/>
        <v>0</v>
      </c>
      <c r="B691" s="83"/>
      <c r="C691" s="12"/>
      <c r="D691" s="12"/>
      <c r="E691" s="13"/>
      <c r="F691" s="12"/>
      <c r="G691" s="58" t="s">
        <v>568</v>
      </c>
    </row>
    <row r="692" spans="1:7" x14ac:dyDescent="0.2">
      <c r="A692" s="84">
        <f t="shared" ca="1" si="10"/>
        <v>0</v>
      </c>
      <c r="B692" s="83"/>
      <c r="C692" s="12"/>
      <c r="D692" s="12"/>
      <c r="E692" s="13"/>
      <c r="F692" s="12"/>
      <c r="G692" s="58" t="s">
        <v>568</v>
      </c>
    </row>
    <row r="693" spans="1:7" x14ac:dyDescent="0.2">
      <c r="A693" s="84">
        <f t="shared" ca="1" si="10"/>
        <v>0</v>
      </c>
      <c r="B693" s="83"/>
      <c r="C693" s="12"/>
      <c r="D693" s="12"/>
      <c r="E693" s="13"/>
      <c r="F693" s="12"/>
      <c r="G693" s="58" t="s">
        <v>568</v>
      </c>
    </row>
    <row r="694" spans="1:7" x14ac:dyDescent="0.2">
      <c r="A694" s="84">
        <f t="shared" ca="1" si="10"/>
        <v>0</v>
      </c>
      <c r="B694" s="83"/>
      <c r="C694" s="12"/>
      <c r="D694" s="12"/>
      <c r="E694" s="13"/>
      <c r="F694" s="12"/>
      <c r="G694" s="58" t="s">
        <v>568</v>
      </c>
    </row>
    <row r="695" spans="1:7" x14ac:dyDescent="0.2">
      <c r="A695" s="84">
        <f t="shared" ca="1" si="10"/>
        <v>0</v>
      </c>
      <c r="B695" s="83"/>
      <c r="C695" s="12"/>
      <c r="D695" s="12"/>
      <c r="E695" s="13"/>
      <c r="F695" s="12"/>
      <c r="G695" s="58" t="s">
        <v>568</v>
      </c>
    </row>
    <row r="696" spans="1:7" x14ac:dyDescent="0.2">
      <c r="A696" s="84">
        <f t="shared" ca="1" si="10"/>
        <v>0</v>
      </c>
      <c r="B696" s="83"/>
      <c r="C696" s="12"/>
      <c r="D696" s="12"/>
      <c r="E696" s="13"/>
      <c r="F696" s="12"/>
      <c r="G696" s="58" t="s">
        <v>568</v>
      </c>
    </row>
    <row r="697" spans="1:7" x14ac:dyDescent="0.2">
      <c r="A697" s="84">
        <f t="shared" ca="1" si="10"/>
        <v>0</v>
      </c>
      <c r="B697" s="83"/>
      <c r="C697" s="12"/>
      <c r="D697" s="12"/>
      <c r="E697" s="13"/>
      <c r="F697" s="12"/>
      <c r="G697" s="58" t="s">
        <v>568</v>
      </c>
    </row>
    <row r="698" spans="1:7" x14ac:dyDescent="0.2">
      <c r="A698" s="84">
        <f t="shared" ca="1" si="10"/>
        <v>0</v>
      </c>
      <c r="B698" s="83"/>
      <c r="C698" s="12"/>
      <c r="D698" s="12"/>
      <c r="E698" s="13"/>
      <c r="F698" s="12"/>
      <c r="G698" s="58" t="s">
        <v>568</v>
      </c>
    </row>
    <row r="699" spans="1:7" x14ac:dyDescent="0.2">
      <c r="A699" s="84">
        <f t="shared" ca="1" si="10"/>
        <v>0</v>
      </c>
      <c r="B699" s="83"/>
      <c r="C699" s="12"/>
      <c r="D699" s="12"/>
      <c r="E699" s="13"/>
      <c r="F699" s="12"/>
      <c r="G699" s="58" t="s">
        <v>568</v>
      </c>
    </row>
    <row r="700" spans="1:7" x14ac:dyDescent="0.2">
      <c r="A700" s="84">
        <f t="shared" ca="1" si="10"/>
        <v>0</v>
      </c>
      <c r="B700" s="83"/>
      <c r="C700" s="12"/>
      <c r="D700" s="12"/>
      <c r="E700" s="13"/>
      <c r="F700" s="12"/>
      <c r="G700" s="58" t="s">
        <v>568</v>
      </c>
    </row>
    <row r="701" spans="1:7" x14ac:dyDescent="0.2">
      <c r="A701" s="84">
        <f t="shared" ca="1" si="10"/>
        <v>0</v>
      </c>
      <c r="B701" s="83"/>
      <c r="C701" s="12"/>
      <c r="D701" s="12"/>
      <c r="E701" s="13"/>
      <c r="F701" s="12"/>
      <c r="G701" s="58" t="s">
        <v>568</v>
      </c>
    </row>
    <row r="702" spans="1:7" x14ac:dyDescent="0.2">
      <c r="A702" s="84">
        <f t="shared" ca="1" si="10"/>
        <v>0</v>
      </c>
      <c r="B702" s="83"/>
      <c r="C702" s="12"/>
      <c r="D702" s="12"/>
      <c r="E702" s="13"/>
      <c r="F702" s="12"/>
      <c r="G702" s="58" t="s">
        <v>568</v>
      </c>
    </row>
    <row r="731" spans="1:7" x14ac:dyDescent="0.2">
      <c r="A731" s="84">
        <f t="shared" ref="A731:A754" ca="1" si="11">OFFSET($C731,0,$B$4-1)</f>
        <v>0</v>
      </c>
      <c r="B731" s="83"/>
      <c r="C731" s="12"/>
      <c r="D731" s="12"/>
      <c r="E731" s="13"/>
      <c r="F731" s="12"/>
      <c r="G731" s="58" t="s">
        <v>568</v>
      </c>
    </row>
    <row r="732" spans="1:7" x14ac:dyDescent="0.2">
      <c r="A732" s="84">
        <f t="shared" ca="1" si="11"/>
        <v>0</v>
      </c>
      <c r="B732" s="83"/>
      <c r="C732" s="12"/>
      <c r="D732" s="12"/>
      <c r="E732" s="13"/>
      <c r="F732" s="12"/>
      <c r="G732" s="58" t="s">
        <v>568</v>
      </c>
    </row>
    <row r="733" spans="1:7" x14ac:dyDescent="0.2">
      <c r="A733" s="84">
        <f t="shared" ca="1" si="11"/>
        <v>0</v>
      </c>
      <c r="B733" s="83"/>
      <c r="C733" s="12"/>
      <c r="D733" s="12"/>
      <c r="E733" s="13"/>
      <c r="F733" s="12"/>
      <c r="G733" s="58" t="s">
        <v>568</v>
      </c>
    </row>
    <row r="734" spans="1:7" x14ac:dyDescent="0.2">
      <c r="A734" s="84">
        <f t="shared" ca="1" si="11"/>
        <v>0</v>
      </c>
      <c r="B734" s="83"/>
      <c r="C734" s="12"/>
      <c r="D734" s="12"/>
      <c r="E734" s="13"/>
      <c r="F734" s="12"/>
      <c r="G734" s="58" t="s">
        <v>568</v>
      </c>
    </row>
    <row r="735" spans="1:7" x14ac:dyDescent="0.2">
      <c r="A735" s="84">
        <f t="shared" ca="1" si="11"/>
        <v>0</v>
      </c>
      <c r="B735" s="83"/>
      <c r="C735" s="12"/>
      <c r="D735" s="12"/>
      <c r="E735" s="13"/>
      <c r="F735" s="12"/>
      <c r="G735" s="58" t="s">
        <v>568</v>
      </c>
    </row>
    <row r="736" spans="1:7" x14ac:dyDescent="0.2">
      <c r="A736" s="84">
        <f t="shared" ca="1" si="11"/>
        <v>0</v>
      </c>
      <c r="B736" s="83"/>
      <c r="C736" s="12"/>
      <c r="D736" s="12"/>
      <c r="E736" s="13"/>
      <c r="F736" s="12"/>
      <c r="G736" s="58" t="s">
        <v>568</v>
      </c>
    </row>
    <row r="737" spans="1:7" x14ac:dyDescent="0.2">
      <c r="A737" s="84">
        <f t="shared" ca="1" si="11"/>
        <v>0</v>
      </c>
      <c r="B737" s="83"/>
      <c r="C737" s="12"/>
      <c r="D737" s="12"/>
      <c r="E737" s="13"/>
      <c r="F737" s="12"/>
      <c r="G737" s="58" t="s">
        <v>568</v>
      </c>
    </row>
    <row r="738" spans="1:7" x14ac:dyDescent="0.2">
      <c r="A738" s="84">
        <f t="shared" ca="1" si="11"/>
        <v>0</v>
      </c>
      <c r="B738" s="83"/>
      <c r="C738" s="12"/>
      <c r="D738" s="12"/>
      <c r="E738" s="13"/>
      <c r="F738" s="12"/>
      <c r="G738" s="58" t="s">
        <v>568</v>
      </c>
    </row>
    <row r="739" spans="1:7" x14ac:dyDescent="0.2">
      <c r="A739" s="84">
        <f t="shared" ca="1" si="11"/>
        <v>0</v>
      </c>
      <c r="B739" s="83"/>
      <c r="C739" s="12"/>
      <c r="D739" s="12"/>
      <c r="E739" s="13"/>
      <c r="F739" s="12"/>
      <c r="G739" s="58" t="s">
        <v>568</v>
      </c>
    </row>
    <row r="740" spans="1:7" x14ac:dyDescent="0.2">
      <c r="A740" s="84">
        <f t="shared" ca="1" si="11"/>
        <v>0</v>
      </c>
      <c r="B740" s="83"/>
      <c r="C740" s="12"/>
      <c r="D740" s="12"/>
      <c r="E740" s="13"/>
      <c r="F740" s="12"/>
      <c r="G740" s="58" t="s">
        <v>568</v>
      </c>
    </row>
    <row r="741" spans="1:7" x14ac:dyDescent="0.2">
      <c r="A741" s="84">
        <f t="shared" ca="1" si="11"/>
        <v>0</v>
      </c>
      <c r="B741" s="83"/>
      <c r="C741" s="12"/>
      <c r="D741" s="12"/>
      <c r="E741" s="13"/>
      <c r="F741" s="12"/>
      <c r="G741" s="58" t="s">
        <v>568</v>
      </c>
    </row>
    <row r="742" spans="1:7" x14ac:dyDescent="0.2">
      <c r="A742" s="84">
        <f t="shared" ca="1" si="11"/>
        <v>0</v>
      </c>
      <c r="B742" s="83"/>
      <c r="C742" s="12"/>
      <c r="D742" s="12"/>
      <c r="E742" s="13"/>
      <c r="F742" s="12"/>
      <c r="G742" s="58" t="s">
        <v>568</v>
      </c>
    </row>
    <row r="743" spans="1:7" x14ac:dyDescent="0.2">
      <c r="A743" s="84">
        <f t="shared" ca="1" si="11"/>
        <v>0</v>
      </c>
      <c r="B743" s="83"/>
      <c r="C743" s="12"/>
      <c r="D743" s="12"/>
      <c r="E743" s="13"/>
      <c r="F743" s="12"/>
      <c r="G743" s="58" t="s">
        <v>568</v>
      </c>
    </row>
    <row r="744" spans="1:7" x14ac:dyDescent="0.2">
      <c r="A744" s="84">
        <f t="shared" ca="1" si="11"/>
        <v>0</v>
      </c>
      <c r="B744" s="83"/>
      <c r="C744" s="12"/>
      <c r="D744" s="12"/>
      <c r="E744" s="13"/>
      <c r="F744" s="12"/>
      <c r="G744" s="58" t="s">
        <v>568</v>
      </c>
    </row>
    <row r="745" spans="1:7" x14ac:dyDescent="0.2">
      <c r="A745" s="84">
        <f t="shared" ca="1" si="11"/>
        <v>0</v>
      </c>
      <c r="B745" s="83"/>
      <c r="C745" s="12"/>
      <c r="D745" s="12"/>
      <c r="E745" s="13"/>
      <c r="F745" s="12"/>
      <c r="G745" s="58" t="s">
        <v>568</v>
      </c>
    </row>
    <row r="746" spans="1:7" x14ac:dyDescent="0.2">
      <c r="A746" s="84">
        <f t="shared" ca="1" si="11"/>
        <v>0</v>
      </c>
      <c r="B746" s="83"/>
      <c r="C746" s="12"/>
      <c r="D746" s="12"/>
      <c r="E746" s="13"/>
      <c r="F746" s="12"/>
      <c r="G746" s="58" t="s">
        <v>568</v>
      </c>
    </row>
    <row r="747" spans="1:7" x14ac:dyDescent="0.2">
      <c r="A747" s="84">
        <f t="shared" ca="1" si="11"/>
        <v>0</v>
      </c>
      <c r="B747" s="83"/>
      <c r="C747" s="12"/>
      <c r="D747" s="12"/>
      <c r="E747" s="13"/>
      <c r="F747" s="12"/>
      <c r="G747" s="58" t="s">
        <v>568</v>
      </c>
    </row>
    <row r="748" spans="1:7" x14ac:dyDescent="0.2">
      <c r="A748" s="84">
        <f t="shared" ca="1" si="11"/>
        <v>0</v>
      </c>
      <c r="B748" s="83"/>
      <c r="C748" s="12"/>
      <c r="D748" s="12"/>
      <c r="E748" s="13"/>
      <c r="F748" s="12"/>
      <c r="G748" s="58" t="s">
        <v>568</v>
      </c>
    </row>
    <row r="749" spans="1:7" x14ac:dyDescent="0.2">
      <c r="A749" s="84">
        <f t="shared" ca="1" si="11"/>
        <v>0</v>
      </c>
      <c r="B749" s="83"/>
      <c r="C749" s="12"/>
      <c r="D749" s="12"/>
      <c r="E749" s="13"/>
      <c r="F749" s="12"/>
      <c r="G749" s="58" t="s">
        <v>568</v>
      </c>
    </row>
    <row r="750" spans="1:7" x14ac:dyDescent="0.2">
      <c r="A750" s="84">
        <f t="shared" ca="1" si="11"/>
        <v>0</v>
      </c>
      <c r="B750" s="83"/>
      <c r="C750" s="12"/>
      <c r="D750" s="12"/>
      <c r="E750" s="13"/>
      <c r="F750" s="12"/>
      <c r="G750" s="58" t="s">
        <v>568</v>
      </c>
    </row>
    <row r="751" spans="1:7" x14ac:dyDescent="0.2">
      <c r="A751" s="84">
        <f t="shared" ca="1" si="11"/>
        <v>0</v>
      </c>
      <c r="B751" s="83"/>
      <c r="C751" s="12"/>
      <c r="D751" s="12"/>
      <c r="E751" s="13"/>
      <c r="F751" s="12"/>
      <c r="G751" s="58" t="s">
        <v>568</v>
      </c>
    </row>
    <row r="752" spans="1:7" x14ac:dyDescent="0.2">
      <c r="A752" s="84">
        <f t="shared" ca="1" si="11"/>
        <v>0</v>
      </c>
      <c r="B752" s="83"/>
      <c r="C752" s="12"/>
      <c r="D752" s="12"/>
      <c r="E752" s="13"/>
      <c r="F752" s="12"/>
      <c r="G752" s="58" t="s">
        <v>568</v>
      </c>
    </row>
    <row r="753" spans="1:7" x14ac:dyDescent="0.2">
      <c r="A753" s="84">
        <f t="shared" ca="1" si="11"/>
        <v>0</v>
      </c>
      <c r="B753" s="83"/>
      <c r="C753" s="12"/>
      <c r="D753" s="12"/>
      <c r="E753" s="13"/>
      <c r="F753" s="12"/>
      <c r="G753" s="58" t="s">
        <v>568</v>
      </c>
    </row>
    <row r="754" spans="1:7" x14ac:dyDescent="0.2">
      <c r="A754" s="84">
        <f t="shared" ca="1" si="11"/>
        <v>0</v>
      </c>
      <c r="B754" s="83"/>
      <c r="C754" s="12"/>
      <c r="D754" s="12"/>
      <c r="E754" s="13"/>
      <c r="F754" s="12"/>
      <c r="G754" s="58" t="s">
        <v>568</v>
      </c>
    </row>
    <row r="799" spans="1:7" x14ac:dyDescent="0.2">
      <c r="A799" s="84">
        <f t="shared" ref="A799:A830" ca="1" si="12">OFFSET($C799,0,$B$4-1)</f>
        <v>0</v>
      </c>
      <c r="B799" s="83"/>
      <c r="C799" s="12"/>
      <c r="D799" s="12"/>
      <c r="E799" s="13"/>
      <c r="F799" s="12"/>
      <c r="G799" s="58" t="s">
        <v>568</v>
      </c>
    </row>
    <row r="800" spans="1:7" x14ac:dyDescent="0.2">
      <c r="A800" s="84">
        <f t="shared" ca="1" si="12"/>
        <v>0</v>
      </c>
      <c r="B800" s="83"/>
      <c r="C800" s="12"/>
      <c r="D800" s="12"/>
      <c r="E800" s="13"/>
      <c r="F800" s="12"/>
      <c r="G800" s="58" t="s">
        <v>568</v>
      </c>
    </row>
    <row r="801" spans="1:7" x14ac:dyDescent="0.2">
      <c r="A801" s="84">
        <f t="shared" ca="1" si="12"/>
        <v>0</v>
      </c>
      <c r="B801" s="83"/>
      <c r="C801" s="12"/>
      <c r="D801" s="12"/>
      <c r="E801" s="13"/>
      <c r="F801" s="12"/>
      <c r="G801" s="58" t="s">
        <v>568</v>
      </c>
    </row>
    <row r="802" spans="1:7" x14ac:dyDescent="0.2">
      <c r="A802" s="84">
        <f t="shared" ca="1" si="12"/>
        <v>0</v>
      </c>
      <c r="B802" s="83"/>
      <c r="C802" s="12"/>
      <c r="D802" s="12"/>
      <c r="E802" s="13"/>
      <c r="F802" s="12"/>
      <c r="G802" s="58" t="s">
        <v>568</v>
      </c>
    </row>
    <row r="803" spans="1:7" x14ac:dyDescent="0.2">
      <c r="A803" s="84">
        <f t="shared" ca="1" si="12"/>
        <v>0</v>
      </c>
      <c r="B803" s="83"/>
      <c r="C803" s="12"/>
      <c r="D803" s="12"/>
      <c r="E803" s="13"/>
      <c r="F803" s="12"/>
      <c r="G803" s="58" t="s">
        <v>568</v>
      </c>
    </row>
    <row r="804" spans="1:7" x14ac:dyDescent="0.2">
      <c r="A804" s="84">
        <f t="shared" ca="1" si="12"/>
        <v>0</v>
      </c>
      <c r="B804" s="83"/>
      <c r="C804" s="12"/>
      <c r="D804" s="12"/>
      <c r="E804" s="13"/>
      <c r="F804" s="12"/>
      <c r="G804" s="58" t="s">
        <v>568</v>
      </c>
    </row>
    <row r="805" spans="1:7" x14ac:dyDescent="0.2">
      <c r="A805" s="84">
        <f t="shared" ca="1" si="12"/>
        <v>0</v>
      </c>
      <c r="B805" s="83"/>
      <c r="C805" s="12"/>
      <c r="D805" s="12"/>
      <c r="E805" s="13"/>
      <c r="F805" s="12"/>
      <c r="G805" s="58" t="s">
        <v>568</v>
      </c>
    </row>
    <row r="806" spans="1:7" x14ac:dyDescent="0.2">
      <c r="A806" s="84">
        <f t="shared" ca="1" si="12"/>
        <v>0</v>
      </c>
      <c r="B806" s="83"/>
      <c r="C806" s="12"/>
      <c r="D806" s="12"/>
      <c r="E806" s="13"/>
      <c r="F806" s="12"/>
      <c r="G806" s="58" t="s">
        <v>568</v>
      </c>
    </row>
    <row r="807" spans="1:7" x14ac:dyDescent="0.2">
      <c r="A807" s="84">
        <f t="shared" ca="1" si="12"/>
        <v>0</v>
      </c>
      <c r="B807" s="83"/>
      <c r="C807" s="12"/>
      <c r="D807" s="12"/>
      <c r="E807" s="13"/>
      <c r="F807" s="12"/>
      <c r="G807" s="58" t="s">
        <v>568</v>
      </c>
    </row>
    <row r="808" spans="1:7" x14ac:dyDescent="0.2">
      <c r="A808" s="84">
        <f t="shared" ca="1" si="12"/>
        <v>0</v>
      </c>
      <c r="B808" s="83"/>
      <c r="C808" s="12"/>
      <c r="D808" s="12"/>
      <c r="E808" s="13"/>
      <c r="F808" s="12"/>
      <c r="G808" s="58" t="s">
        <v>568</v>
      </c>
    </row>
    <row r="809" spans="1:7" x14ac:dyDescent="0.2">
      <c r="A809" s="84">
        <f t="shared" ca="1" si="12"/>
        <v>0</v>
      </c>
      <c r="B809" s="83"/>
      <c r="C809" s="12"/>
      <c r="D809" s="12"/>
      <c r="E809" s="13"/>
      <c r="F809" s="12"/>
      <c r="G809" s="58" t="s">
        <v>568</v>
      </c>
    </row>
    <row r="810" spans="1:7" x14ac:dyDescent="0.2">
      <c r="A810" s="84">
        <f t="shared" ca="1" si="12"/>
        <v>0</v>
      </c>
      <c r="B810" s="83"/>
      <c r="C810" s="12"/>
      <c r="D810" s="12"/>
      <c r="E810" s="13"/>
      <c r="F810" s="12"/>
      <c r="G810" s="58" t="s">
        <v>568</v>
      </c>
    </row>
    <row r="811" spans="1:7" x14ac:dyDescent="0.2">
      <c r="A811" s="84">
        <f t="shared" ca="1" si="12"/>
        <v>0</v>
      </c>
      <c r="B811" s="83"/>
      <c r="C811" s="12"/>
      <c r="D811" s="12"/>
      <c r="E811" s="13"/>
      <c r="F811" s="12"/>
      <c r="G811" s="58" t="s">
        <v>568</v>
      </c>
    </row>
    <row r="812" spans="1:7" x14ac:dyDescent="0.2">
      <c r="A812" s="84">
        <f t="shared" ca="1" si="12"/>
        <v>0</v>
      </c>
      <c r="B812" s="83"/>
      <c r="C812" s="12"/>
      <c r="D812" s="12"/>
      <c r="E812" s="13"/>
      <c r="F812" s="12"/>
      <c r="G812" s="58" t="s">
        <v>568</v>
      </c>
    </row>
    <row r="813" spans="1:7" x14ac:dyDescent="0.2">
      <c r="A813" s="84">
        <f t="shared" ca="1" si="12"/>
        <v>0</v>
      </c>
      <c r="B813" s="83"/>
      <c r="C813" s="12"/>
      <c r="D813" s="12"/>
      <c r="E813" s="13"/>
      <c r="F813" s="12"/>
      <c r="G813" s="58" t="s">
        <v>568</v>
      </c>
    </row>
    <row r="814" spans="1:7" x14ac:dyDescent="0.2">
      <c r="A814" s="84">
        <f t="shared" ca="1" si="12"/>
        <v>0</v>
      </c>
      <c r="B814" s="83"/>
      <c r="C814" s="12"/>
      <c r="D814" s="12"/>
      <c r="E814" s="13"/>
      <c r="F814" s="12"/>
      <c r="G814" s="58" t="s">
        <v>568</v>
      </c>
    </row>
    <row r="815" spans="1:7" x14ac:dyDescent="0.2">
      <c r="A815" s="84">
        <f t="shared" ca="1" si="12"/>
        <v>0</v>
      </c>
      <c r="B815" s="83"/>
      <c r="C815" s="12"/>
      <c r="D815" s="12"/>
      <c r="E815" s="13"/>
      <c r="F815" s="12"/>
      <c r="G815" s="58" t="s">
        <v>568</v>
      </c>
    </row>
    <row r="816" spans="1:7" x14ac:dyDescent="0.2">
      <c r="A816" s="84">
        <f t="shared" ca="1" si="12"/>
        <v>0</v>
      </c>
      <c r="B816" s="83"/>
      <c r="C816" s="12"/>
      <c r="D816" s="12"/>
      <c r="E816" s="13"/>
      <c r="F816" s="12"/>
      <c r="G816" s="58" t="s">
        <v>568</v>
      </c>
    </row>
    <row r="817" spans="1:7" x14ac:dyDescent="0.2">
      <c r="A817" s="84">
        <f t="shared" ca="1" si="12"/>
        <v>0</v>
      </c>
      <c r="B817" s="83"/>
      <c r="C817" s="12"/>
      <c r="D817" s="12"/>
      <c r="E817" s="13"/>
      <c r="F817" s="12"/>
      <c r="G817" s="58" t="s">
        <v>568</v>
      </c>
    </row>
    <row r="818" spans="1:7" x14ac:dyDescent="0.2">
      <c r="A818" s="84">
        <f t="shared" ca="1" si="12"/>
        <v>0</v>
      </c>
      <c r="B818" s="83"/>
      <c r="C818" s="12"/>
      <c r="D818" s="12"/>
      <c r="E818" s="13"/>
      <c r="F818" s="12"/>
      <c r="G818" s="58" t="s">
        <v>568</v>
      </c>
    </row>
    <row r="819" spans="1:7" x14ac:dyDescent="0.2">
      <c r="A819" s="84">
        <f t="shared" ca="1" si="12"/>
        <v>0</v>
      </c>
      <c r="B819" s="83"/>
      <c r="C819" s="12"/>
      <c r="D819" s="12"/>
      <c r="E819" s="13"/>
      <c r="F819" s="12"/>
      <c r="G819" s="58" t="s">
        <v>568</v>
      </c>
    </row>
    <row r="820" spans="1:7" x14ac:dyDescent="0.2">
      <c r="A820" s="84">
        <f t="shared" ca="1" si="12"/>
        <v>0</v>
      </c>
      <c r="B820" s="83"/>
      <c r="C820" s="12"/>
      <c r="D820" s="12"/>
      <c r="E820" s="13"/>
      <c r="F820" s="12"/>
      <c r="G820" s="58" t="s">
        <v>568</v>
      </c>
    </row>
    <row r="821" spans="1:7" x14ac:dyDescent="0.2">
      <c r="A821" s="84">
        <f t="shared" ca="1" si="12"/>
        <v>0</v>
      </c>
      <c r="B821" s="83"/>
      <c r="C821" s="12"/>
      <c r="D821" s="12"/>
      <c r="E821" s="13"/>
      <c r="F821" s="12"/>
      <c r="G821" s="58" t="s">
        <v>568</v>
      </c>
    </row>
    <row r="822" spans="1:7" x14ac:dyDescent="0.2">
      <c r="A822" s="84">
        <f t="shared" ca="1" si="12"/>
        <v>0</v>
      </c>
      <c r="B822" s="83"/>
      <c r="C822" s="12"/>
      <c r="D822" s="12"/>
      <c r="E822" s="13"/>
      <c r="F822" s="12"/>
      <c r="G822" s="58" t="s">
        <v>568</v>
      </c>
    </row>
    <row r="823" spans="1:7" x14ac:dyDescent="0.2">
      <c r="A823" s="84">
        <f t="shared" ca="1" si="12"/>
        <v>0</v>
      </c>
      <c r="B823" s="83"/>
      <c r="C823" s="12"/>
      <c r="D823" s="12"/>
      <c r="E823" s="13"/>
      <c r="F823" s="12"/>
      <c r="G823" s="58" t="s">
        <v>568</v>
      </c>
    </row>
    <row r="824" spans="1:7" x14ac:dyDescent="0.2">
      <c r="A824" s="84">
        <f t="shared" ca="1" si="12"/>
        <v>0</v>
      </c>
      <c r="B824" s="83"/>
      <c r="C824" s="12"/>
      <c r="D824" s="12"/>
      <c r="E824" s="13"/>
      <c r="F824" s="12"/>
      <c r="G824" s="58" t="s">
        <v>568</v>
      </c>
    </row>
    <row r="825" spans="1:7" x14ac:dyDescent="0.2">
      <c r="A825" s="84">
        <f t="shared" ca="1" si="12"/>
        <v>0</v>
      </c>
      <c r="B825" s="83"/>
      <c r="C825" s="12"/>
      <c r="D825" s="12"/>
      <c r="E825" s="13"/>
      <c r="F825" s="12"/>
      <c r="G825" s="58" t="s">
        <v>568</v>
      </c>
    </row>
    <row r="826" spans="1:7" x14ac:dyDescent="0.2">
      <c r="A826" s="84">
        <f t="shared" ca="1" si="12"/>
        <v>0</v>
      </c>
      <c r="B826" s="83"/>
      <c r="C826" s="12"/>
      <c r="D826" s="12"/>
      <c r="E826" s="13"/>
      <c r="F826" s="12"/>
      <c r="G826" s="58" t="s">
        <v>568</v>
      </c>
    </row>
    <row r="827" spans="1:7" x14ac:dyDescent="0.2">
      <c r="A827" s="84">
        <f t="shared" ca="1" si="12"/>
        <v>0</v>
      </c>
      <c r="B827" s="83"/>
      <c r="C827" s="12"/>
      <c r="D827" s="12"/>
      <c r="E827" s="13"/>
      <c r="F827" s="12"/>
      <c r="G827" s="58" t="s">
        <v>568</v>
      </c>
    </row>
    <row r="828" spans="1:7" x14ac:dyDescent="0.2">
      <c r="A828" s="84">
        <f t="shared" ca="1" si="12"/>
        <v>0</v>
      </c>
      <c r="B828" s="83"/>
      <c r="C828" s="12"/>
      <c r="D828" s="12"/>
      <c r="E828" s="13"/>
      <c r="F828" s="12"/>
      <c r="G828" s="58" t="s">
        <v>568</v>
      </c>
    </row>
    <row r="829" spans="1:7" x14ac:dyDescent="0.2">
      <c r="A829" s="84">
        <f t="shared" ca="1" si="12"/>
        <v>0</v>
      </c>
      <c r="B829" s="83"/>
      <c r="C829" s="12"/>
      <c r="D829" s="12"/>
      <c r="E829" s="13"/>
      <c r="F829" s="12"/>
      <c r="G829" s="58" t="s">
        <v>568</v>
      </c>
    </row>
    <row r="830" spans="1:7" x14ac:dyDescent="0.2">
      <c r="A830" s="84">
        <f t="shared" ca="1" si="12"/>
        <v>0</v>
      </c>
      <c r="B830" s="83"/>
      <c r="C830" s="12"/>
      <c r="D830" s="12"/>
      <c r="E830" s="13"/>
      <c r="F830" s="12"/>
      <c r="G830" s="58" t="s">
        <v>568</v>
      </c>
    </row>
    <row r="831" spans="1:7" x14ac:dyDescent="0.2">
      <c r="A831" s="84">
        <f t="shared" ref="A831:A848" ca="1" si="13">OFFSET($C831,0,$B$4-1)</f>
        <v>0</v>
      </c>
      <c r="B831" s="83"/>
      <c r="C831" s="12"/>
      <c r="D831" s="12"/>
      <c r="E831" s="13"/>
      <c r="F831" s="12"/>
      <c r="G831" s="58" t="s">
        <v>568</v>
      </c>
    </row>
    <row r="832" spans="1:7" x14ac:dyDescent="0.2">
      <c r="A832" s="84">
        <f t="shared" ca="1" si="13"/>
        <v>0</v>
      </c>
      <c r="B832" s="83"/>
      <c r="C832" s="12"/>
      <c r="D832" s="12"/>
      <c r="E832" s="13"/>
      <c r="F832" s="12"/>
      <c r="G832" s="58" t="s">
        <v>568</v>
      </c>
    </row>
    <row r="833" spans="1:7" x14ac:dyDescent="0.2">
      <c r="A833" s="84">
        <f t="shared" ca="1" si="13"/>
        <v>0</v>
      </c>
      <c r="B833" s="83"/>
      <c r="C833" s="12"/>
      <c r="D833" s="12"/>
      <c r="E833" s="13"/>
      <c r="F833" s="12"/>
      <c r="G833" s="58" t="s">
        <v>568</v>
      </c>
    </row>
    <row r="834" spans="1:7" x14ac:dyDescent="0.2">
      <c r="A834" s="84">
        <f t="shared" ca="1" si="13"/>
        <v>0</v>
      </c>
      <c r="B834" s="83"/>
      <c r="C834" s="12"/>
      <c r="D834" s="12"/>
      <c r="E834" s="13"/>
      <c r="F834" s="12"/>
      <c r="G834" s="58" t="s">
        <v>568</v>
      </c>
    </row>
    <row r="835" spans="1:7" x14ac:dyDescent="0.2">
      <c r="A835" s="84">
        <f t="shared" ca="1" si="13"/>
        <v>0</v>
      </c>
      <c r="B835" s="83"/>
      <c r="C835" s="12"/>
      <c r="D835" s="12"/>
      <c r="E835" s="13"/>
      <c r="F835" s="12"/>
      <c r="G835" s="58" t="s">
        <v>568</v>
      </c>
    </row>
    <row r="836" spans="1:7" x14ac:dyDescent="0.2">
      <c r="A836" s="84">
        <f t="shared" ca="1" si="13"/>
        <v>0</v>
      </c>
      <c r="B836" s="83"/>
      <c r="C836" s="12"/>
      <c r="D836" s="12"/>
      <c r="E836" s="13"/>
      <c r="F836" s="12"/>
      <c r="G836" s="58" t="s">
        <v>568</v>
      </c>
    </row>
    <row r="837" spans="1:7" x14ac:dyDescent="0.2">
      <c r="A837" s="84">
        <f t="shared" ca="1" si="13"/>
        <v>0</v>
      </c>
      <c r="B837" s="83"/>
      <c r="C837" s="12"/>
      <c r="D837" s="12"/>
      <c r="E837" s="13"/>
      <c r="F837" s="12"/>
      <c r="G837" s="58" t="s">
        <v>568</v>
      </c>
    </row>
    <row r="838" spans="1:7" x14ac:dyDescent="0.2">
      <c r="A838" s="84">
        <f t="shared" ca="1" si="13"/>
        <v>0</v>
      </c>
      <c r="B838" s="83"/>
      <c r="C838" s="12"/>
      <c r="D838" s="12"/>
      <c r="E838" s="13"/>
      <c r="F838" s="12"/>
      <c r="G838" s="58" t="s">
        <v>568</v>
      </c>
    </row>
    <row r="839" spans="1:7" x14ac:dyDescent="0.2">
      <c r="A839" s="84">
        <f t="shared" ca="1" si="13"/>
        <v>0</v>
      </c>
      <c r="B839" s="83"/>
      <c r="C839" s="12"/>
      <c r="D839" s="12"/>
      <c r="E839" s="13"/>
      <c r="F839" s="12"/>
      <c r="G839" s="58" t="s">
        <v>568</v>
      </c>
    </row>
    <row r="840" spans="1:7" x14ac:dyDescent="0.2">
      <c r="A840" s="84">
        <f t="shared" ca="1" si="13"/>
        <v>0</v>
      </c>
      <c r="B840" s="83"/>
      <c r="C840" s="12"/>
      <c r="D840" s="12"/>
      <c r="E840" s="13"/>
      <c r="F840" s="12"/>
      <c r="G840" s="58" t="s">
        <v>568</v>
      </c>
    </row>
    <row r="841" spans="1:7" x14ac:dyDescent="0.2">
      <c r="A841" s="84">
        <f t="shared" ca="1" si="13"/>
        <v>0</v>
      </c>
      <c r="B841" s="83"/>
      <c r="C841" s="12"/>
      <c r="D841" s="12"/>
      <c r="E841" s="13"/>
      <c r="F841" s="12"/>
      <c r="G841" s="58" t="s">
        <v>568</v>
      </c>
    </row>
    <row r="842" spans="1:7" x14ac:dyDescent="0.2">
      <c r="A842" s="84">
        <f t="shared" ca="1" si="13"/>
        <v>0</v>
      </c>
      <c r="B842" s="83"/>
      <c r="C842" s="12"/>
      <c r="D842" s="12"/>
      <c r="E842" s="13"/>
      <c r="F842" s="12"/>
      <c r="G842" s="58" t="s">
        <v>568</v>
      </c>
    </row>
    <row r="843" spans="1:7" x14ac:dyDescent="0.2">
      <c r="A843" s="84">
        <f t="shared" ca="1" si="13"/>
        <v>0</v>
      </c>
      <c r="B843" s="83"/>
      <c r="C843" s="12"/>
      <c r="D843" s="12"/>
      <c r="E843" s="13"/>
      <c r="F843" s="12"/>
      <c r="G843" s="58" t="s">
        <v>568</v>
      </c>
    </row>
    <row r="844" spans="1:7" x14ac:dyDescent="0.2">
      <c r="A844" s="84">
        <f t="shared" ca="1" si="13"/>
        <v>0</v>
      </c>
      <c r="B844" s="83"/>
      <c r="C844" s="12"/>
      <c r="D844" s="12"/>
      <c r="E844" s="13"/>
      <c r="F844" s="12"/>
      <c r="G844" s="58" t="s">
        <v>568</v>
      </c>
    </row>
    <row r="845" spans="1:7" x14ac:dyDescent="0.2">
      <c r="A845" s="84">
        <f t="shared" ca="1" si="13"/>
        <v>0</v>
      </c>
      <c r="B845" s="83"/>
      <c r="C845" s="12"/>
      <c r="D845" s="12"/>
      <c r="E845" s="13"/>
      <c r="F845" s="12"/>
      <c r="G845" s="58" t="s">
        <v>568</v>
      </c>
    </row>
    <row r="846" spans="1:7" x14ac:dyDescent="0.2">
      <c r="A846" s="84">
        <f t="shared" ca="1" si="13"/>
        <v>0</v>
      </c>
      <c r="B846" s="83"/>
      <c r="C846" s="12"/>
      <c r="D846" s="12"/>
      <c r="E846" s="13"/>
      <c r="F846" s="12"/>
      <c r="G846" s="58" t="s">
        <v>568</v>
      </c>
    </row>
    <row r="847" spans="1:7" x14ac:dyDescent="0.2">
      <c r="A847" s="84">
        <f t="shared" ca="1" si="13"/>
        <v>0</v>
      </c>
      <c r="B847" s="83"/>
      <c r="C847" s="12"/>
      <c r="D847" s="12"/>
      <c r="E847" s="13"/>
      <c r="F847" s="12"/>
      <c r="G847" s="58" t="s">
        <v>568</v>
      </c>
    </row>
    <row r="848" spans="1:7" x14ac:dyDescent="0.2">
      <c r="A848" s="84">
        <f t="shared" ca="1" si="13"/>
        <v>0</v>
      </c>
      <c r="B848" s="83"/>
      <c r="C848" s="12"/>
      <c r="D848" s="12"/>
      <c r="E848" s="13"/>
      <c r="F848" s="12"/>
      <c r="G848" s="58" t="s">
        <v>568</v>
      </c>
    </row>
  </sheetData>
  <sheetProtection algorithmName="SHA-512" hashValue="gL5SNL3H0u5kLXnYA7BNtPzbsLW4BISRG1EWf9c8LZIRw+mG/iYeCq2U2hfpkifGVxJ1wvGvRdA0ed01Xd0WMA==" saltValue="3sL4Ep7MrN5fTAfH5/BT7g==" spinCount="100000" sheet="1" objects="1" scenarios="1"/>
  <dataValidations count="1">
    <dataValidation type="custom" allowBlank="1" showInputMessage="1" showErrorMessage="1" sqref="AA4 J485:J500 Z799:Z1687 Z1704:Z1048576 J552:J583 Z731:Z754 Z1:Z5 Z501:Z551 Z584:Z588 Z7:Z484 J589:J593 Z594:Z702" xr:uid="{00000000-0002-0000-0000-000000000000}">
      <formula1>$Z$1=";"</formula1>
    </dataValidation>
  </dataValidations>
  <hyperlinks>
    <hyperlink ref="A552" location="Stakeholder!A1" display="Stakeholder!A1" xr:uid="{00000000-0004-0000-0000-000000000000}"/>
  </hyperlinks>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
    <tabColor theme="6" tint="0.59999389629810485"/>
    <pageSetUpPr fitToPage="1"/>
  </sheetPr>
  <dimension ref="A1:BLX98"/>
  <sheetViews>
    <sheetView showGridLines="0" tabSelected="1" zoomScaleNormal="100" workbookViewId="0">
      <pane ySplit="1" topLeftCell="A2" activePane="bottomLeft" state="frozen"/>
      <selection activeCell="C28" sqref="C28"/>
      <selection pane="bottomLeft" activeCell="C11" sqref="C11"/>
    </sheetView>
  </sheetViews>
  <sheetFormatPr baseColWidth="10" defaultColWidth="11.42578125" defaultRowHeight="15" x14ac:dyDescent="0.25"/>
  <cols>
    <col min="1" max="1" width="7" style="148" customWidth="1"/>
    <col min="2" max="2" width="4" style="147" customWidth="1"/>
    <col min="3" max="3" width="51.140625" style="147" customWidth="1"/>
    <col min="4" max="4" width="4.42578125" style="147" customWidth="1"/>
    <col min="5" max="9" width="2.85546875" style="174" bestFit="1" customWidth="1"/>
    <col min="10" max="14" width="2.85546875" style="175" bestFit="1" customWidth="1"/>
    <col min="15" max="15" width="4.28515625" style="147" customWidth="1"/>
    <col min="16" max="16" width="51.140625" style="147" customWidth="1"/>
    <col min="17" max="17" width="4.42578125" style="147" customWidth="1"/>
    <col min="18" max="18" width="2.7109375" style="147" customWidth="1"/>
    <col min="19" max="19" width="5.42578125" style="147" customWidth="1"/>
    <col min="20" max="20" width="1.28515625" style="147" customWidth="1"/>
    <col min="21" max="30" width="5.42578125" style="147" customWidth="1"/>
    <col min="31" max="31" width="29" style="147" customWidth="1"/>
    <col min="32" max="35" width="5.42578125" style="147" customWidth="1"/>
    <col min="36" max="36" width="4.140625" style="147" customWidth="1"/>
    <col min="37" max="48" width="5.42578125" style="147" customWidth="1"/>
    <col min="49" max="16384" width="11.42578125" style="147"/>
  </cols>
  <sheetData>
    <row r="1" spans="1:1688" s="144" customFormat="1" ht="45" customHeight="1" x14ac:dyDescent="0.2">
      <c r="A1" s="157"/>
      <c r="B1" s="145" t="str">
        <f ca="1">' '!A429</f>
        <v>S W O T   A N A L Y S I S</v>
      </c>
      <c r="C1" s="158"/>
      <c r="D1" s="164"/>
      <c r="E1" s="165"/>
      <c r="F1" s="165"/>
      <c r="G1" s="165"/>
      <c r="H1" s="165"/>
      <c r="I1" s="165"/>
      <c r="J1" s="166"/>
      <c r="K1" s="166"/>
      <c r="L1" s="166"/>
      <c r="M1" s="166"/>
      <c r="N1" s="166"/>
      <c r="O1" s="158"/>
      <c r="P1" s="158"/>
      <c r="Q1" s="151"/>
      <c r="R1" s="145"/>
      <c r="S1" s="145"/>
      <c r="T1" s="145"/>
      <c r="U1" s="145"/>
      <c r="V1" s="145"/>
      <c r="W1" s="145"/>
      <c r="X1" s="145"/>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3"/>
      <c r="GC1" s="143"/>
      <c r="GD1" s="143"/>
      <c r="GE1" s="143"/>
      <c r="GF1" s="143"/>
      <c r="GG1" s="143"/>
      <c r="GH1" s="143"/>
      <c r="GI1" s="143"/>
      <c r="GJ1" s="143"/>
      <c r="GK1" s="143"/>
      <c r="GL1" s="143"/>
      <c r="GM1" s="143"/>
      <c r="GN1" s="143"/>
      <c r="GO1" s="143"/>
      <c r="GP1" s="143"/>
      <c r="GQ1" s="143"/>
      <c r="GR1" s="143"/>
      <c r="GS1" s="143"/>
      <c r="GT1" s="143"/>
      <c r="GU1" s="143"/>
      <c r="GV1" s="143"/>
      <c r="GW1" s="143"/>
      <c r="GX1" s="143"/>
      <c r="GY1" s="143"/>
      <c r="GZ1" s="143"/>
      <c r="HA1" s="143"/>
      <c r="HB1" s="143"/>
      <c r="HC1" s="143"/>
      <c r="HD1" s="143"/>
      <c r="HE1" s="143"/>
      <c r="HF1" s="143"/>
      <c r="HG1" s="143"/>
      <c r="HH1" s="143"/>
      <c r="HI1" s="143"/>
      <c r="HJ1" s="143"/>
      <c r="HK1" s="143"/>
      <c r="HL1" s="143"/>
      <c r="HM1" s="143"/>
      <c r="HN1" s="143"/>
      <c r="HO1" s="143"/>
      <c r="HP1" s="143"/>
      <c r="HQ1" s="143"/>
      <c r="HR1" s="143"/>
      <c r="HS1" s="143"/>
      <c r="HT1" s="143"/>
      <c r="HU1" s="143"/>
      <c r="HV1" s="143"/>
      <c r="HW1" s="143"/>
      <c r="HX1" s="143"/>
      <c r="HY1" s="143"/>
      <c r="HZ1" s="143"/>
      <c r="IA1" s="143"/>
      <c r="IB1" s="143"/>
      <c r="IC1" s="143"/>
      <c r="ID1" s="143"/>
      <c r="IE1" s="143"/>
      <c r="IF1" s="143"/>
      <c r="IG1" s="143"/>
      <c r="IH1" s="143"/>
      <c r="II1" s="143"/>
      <c r="IJ1" s="143"/>
      <c r="IK1" s="143"/>
      <c r="IL1" s="143"/>
      <c r="IM1" s="143"/>
      <c r="IN1" s="143"/>
      <c r="IO1" s="143"/>
      <c r="IP1" s="143"/>
      <c r="IQ1" s="143"/>
      <c r="IR1" s="143"/>
      <c r="IS1" s="143"/>
      <c r="IT1" s="143"/>
      <c r="IU1" s="143"/>
      <c r="IV1" s="143"/>
      <c r="IW1" s="143"/>
      <c r="IX1" s="143"/>
      <c r="IY1" s="143"/>
      <c r="IZ1" s="143"/>
      <c r="JA1" s="143"/>
      <c r="JB1" s="143"/>
      <c r="JC1" s="143"/>
      <c r="JD1" s="143"/>
      <c r="JE1" s="143"/>
      <c r="JF1" s="143"/>
      <c r="JG1" s="143"/>
      <c r="JH1" s="143"/>
      <c r="JI1" s="143"/>
      <c r="JJ1" s="143"/>
      <c r="JK1" s="143"/>
      <c r="JL1" s="143"/>
      <c r="JM1" s="143"/>
      <c r="JN1" s="143"/>
      <c r="JO1" s="143"/>
      <c r="JP1" s="143"/>
      <c r="JQ1" s="143"/>
      <c r="JR1" s="143"/>
      <c r="JS1" s="143"/>
      <c r="JT1" s="143"/>
      <c r="JU1" s="143"/>
      <c r="JV1" s="143"/>
      <c r="JW1" s="143"/>
      <c r="JX1" s="143"/>
      <c r="JY1" s="143"/>
      <c r="JZ1" s="143"/>
      <c r="KA1" s="143"/>
      <c r="KB1" s="143"/>
      <c r="KC1" s="143"/>
      <c r="KD1" s="143"/>
      <c r="KE1" s="143"/>
      <c r="KF1" s="143"/>
      <c r="KG1" s="143"/>
      <c r="KH1" s="143"/>
      <c r="KI1" s="143"/>
      <c r="KJ1" s="143"/>
      <c r="KK1" s="143"/>
      <c r="KL1" s="143"/>
      <c r="KM1" s="143"/>
      <c r="KN1" s="143"/>
      <c r="KO1" s="143"/>
      <c r="KP1" s="143"/>
      <c r="KQ1" s="143"/>
      <c r="KR1" s="143"/>
      <c r="KS1" s="143"/>
      <c r="KT1" s="143"/>
      <c r="KU1" s="143"/>
      <c r="KV1" s="143"/>
      <c r="KW1" s="143"/>
      <c r="KX1" s="143"/>
      <c r="KY1" s="143"/>
      <c r="KZ1" s="143"/>
      <c r="LA1" s="143"/>
      <c r="LB1" s="143"/>
      <c r="LC1" s="143"/>
      <c r="LD1" s="143"/>
      <c r="LE1" s="143"/>
      <c r="LF1" s="143"/>
      <c r="LG1" s="143"/>
      <c r="LH1" s="143"/>
      <c r="LI1" s="143"/>
      <c r="LJ1" s="143"/>
      <c r="LK1" s="143"/>
      <c r="LL1" s="143"/>
      <c r="LM1" s="143"/>
      <c r="LN1" s="143"/>
      <c r="LO1" s="143"/>
      <c r="LP1" s="143"/>
      <c r="LQ1" s="143"/>
      <c r="LR1" s="143"/>
      <c r="LS1" s="143"/>
      <c r="LT1" s="143"/>
      <c r="LU1" s="143"/>
      <c r="LV1" s="143"/>
      <c r="LW1" s="143"/>
      <c r="LX1" s="143"/>
      <c r="LY1" s="143"/>
      <c r="LZ1" s="143"/>
      <c r="MA1" s="143"/>
      <c r="MB1" s="143"/>
      <c r="MC1" s="143"/>
      <c r="MD1" s="143"/>
      <c r="ME1" s="143"/>
      <c r="MF1" s="143"/>
      <c r="MG1" s="143"/>
      <c r="MH1" s="143"/>
      <c r="MI1" s="143"/>
      <c r="MJ1" s="143"/>
      <c r="MK1" s="143"/>
      <c r="ML1" s="143"/>
      <c r="MM1" s="143"/>
      <c r="MN1" s="143"/>
      <c r="MO1" s="143"/>
      <c r="MP1" s="143"/>
      <c r="MQ1" s="143"/>
      <c r="MR1" s="143"/>
      <c r="MS1" s="143"/>
      <c r="MT1" s="143"/>
      <c r="MU1" s="143"/>
      <c r="MV1" s="143"/>
      <c r="MW1" s="143"/>
      <c r="MX1" s="143"/>
      <c r="MY1" s="143"/>
      <c r="MZ1" s="143"/>
      <c r="NA1" s="143"/>
      <c r="NB1" s="143"/>
      <c r="NC1" s="143"/>
      <c r="ND1" s="143"/>
      <c r="NE1" s="143"/>
      <c r="NF1" s="143"/>
      <c r="NG1" s="143"/>
      <c r="NH1" s="143"/>
      <c r="NI1" s="143"/>
      <c r="NJ1" s="143"/>
      <c r="NK1" s="143"/>
      <c r="NL1" s="143"/>
      <c r="NM1" s="143"/>
      <c r="NN1" s="143"/>
      <c r="NO1" s="143"/>
      <c r="NP1" s="143"/>
      <c r="NQ1" s="143"/>
      <c r="NR1" s="143"/>
      <c r="NS1" s="143"/>
      <c r="NT1" s="143"/>
      <c r="NU1" s="143"/>
      <c r="NV1" s="143"/>
      <c r="NW1" s="143"/>
      <c r="NX1" s="143"/>
      <c r="NY1" s="143"/>
      <c r="NZ1" s="143"/>
      <c r="OA1" s="143"/>
      <c r="OB1" s="143"/>
      <c r="OC1" s="143"/>
      <c r="OD1" s="143"/>
      <c r="OE1" s="143"/>
      <c r="OF1" s="143"/>
      <c r="OG1" s="143"/>
      <c r="OH1" s="143"/>
      <c r="OI1" s="143"/>
      <c r="OJ1" s="143"/>
      <c r="OK1" s="143"/>
      <c r="OL1" s="143"/>
      <c r="OM1" s="143"/>
      <c r="ON1" s="143"/>
      <c r="OO1" s="143"/>
      <c r="OP1" s="143"/>
      <c r="OQ1" s="143"/>
      <c r="OR1" s="143"/>
      <c r="OS1" s="143"/>
      <c r="OT1" s="143"/>
      <c r="OU1" s="143"/>
      <c r="OV1" s="143"/>
      <c r="OW1" s="143"/>
      <c r="OX1" s="143"/>
      <c r="OY1" s="143"/>
      <c r="OZ1" s="143"/>
      <c r="PA1" s="143"/>
      <c r="PB1" s="143"/>
      <c r="PC1" s="143"/>
      <c r="PD1" s="143"/>
      <c r="PE1" s="143"/>
      <c r="PF1" s="143"/>
      <c r="PG1" s="143"/>
      <c r="PH1" s="143"/>
      <c r="PI1" s="143"/>
      <c r="PJ1" s="143"/>
      <c r="PK1" s="143"/>
      <c r="PL1" s="143"/>
      <c r="PM1" s="143"/>
      <c r="PN1" s="143"/>
      <c r="PO1" s="143"/>
      <c r="PP1" s="143"/>
      <c r="PQ1" s="143"/>
      <c r="PR1" s="143"/>
      <c r="PS1" s="143"/>
      <c r="PT1" s="143"/>
      <c r="PU1" s="143"/>
      <c r="PV1" s="143"/>
      <c r="PW1" s="143"/>
      <c r="PX1" s="143"/>
      <c r="PY1" s="143"/>
      <c r="PZ1" s="143"/>
      <c r="QA1" s="143"/>
      <c r="QB1" s="143"/>
      <c r="QC1" s="143"/>
      <c r="QD1" s="143"/>
      <c r="QE1" s="143"/>
      <c r="QF1" s="143"/>
      <c r="QG1" s="143"/>
      <c r="QH1" s="143"/>
      <c r="QI1" s="143"/>
      <c r="QJ1" s="143"/>
      <c r="QK1" s="143"/>
      <c r="QL1" s="143"/>
      <c r="QM1" s="143"/>
      <c r="QN1" s="143"/>
      <c r="QO1" s="143"/>
      <c r="QP1" s="143"/>
      <c r="QQ1" s="143"/>
      <c r="QR1" s="143"/>
      <c r="QS1" s="143"/>
      <c r="QT1" s="143"/>
      <c r="QU1" s="143"/>
      <c r="QV1" s="143"/>
      <c r="QW1" s="143"/>
      <c r="QX1" s="143"/>
      <c r="QY1" s="143"/>
      <c r="QZ1" s="143"/>
      <c r="RA1" s="143"/>
      <c r="RB1" s="143"/>
      <c r="RC1" s="143"/>
      <c r="RD1" s="143"/>
      <c r="RE1" s="143"/>
      <c r="RF1" s="143"/>
      <c r="RG1" s="143"/>
      <c r="RH1" s="143"/>
      <c r="RI1" s="143"/>
      <c r="RJ1" s="143"/>
      <c r="RK1" s="143"/>
      <c r="RL1" s="143"/>
      <c r="RM1" s="143"/>
      <c r="RN1" s="143"/>
      <c r="RO1" s="143"/>
      <c r="RP1" s="143"/>
      <c r="RQ1" s="143"/>
      <c r="RR1" s="143"/>
      <c r="RS1" s="143"/>
      <c r="RT1" s="143"/>
      <c r="RU1" s="143"/>
      <c r="RV1" s="143"/>
      <c r="RW1" s="143"/>
      <c r="RX1" s="143"/>
      <c r="RY1" s="143"/>
      <c r="RZ1" s="143"/>
      <c r="SA1" s="143"/>
      <c r="SB1" s="143"/>
      <c r="SC1" s="143"/>
      <c r="SD1" s="143"/>
      <c r="SE1" s="143"/>
      <c r="SF1" s="143"/>
      <c r="SG1" s="143"/>
      <c r="SH1" s="143"/>
      <c r="SI1" s="143"/>
      <c r="SJ1" s="143"/>
      <c r="SK1" s="143"/>
      <c r="SL1" s="143"/>
      <c r="SM1" s="143"/>
      <c r="SN1" s="143"/>
      <c r="SO1" s="143"/>
      <c r="SP1" s="143"/>
      <c r="SQ1" s="143"/>
      <c r="SR1" s="143"/>
      <c r="SS1" s="143"/>
      <c r="ST1" s="143"/>
      <c r="SU1" s="143"/>
      <c r="SV1" s="143"/>
      <c r="SW1" s="143"/>
      <c r="SX1" s="143"/>
      <c r="SY1" s="143"/>
      <c r="SZ1" s="143"/>
      <c r="TA1" s="143"/>
      <c r="TB1" s="143"/>
      <c r="TC1" s="143"/>
      <c r="TD1" s="143"/>
      <c r="TE1" s="143"/>
      <c r="TF1" s="143"/>
      <c r="TG1" s="143"/>
      <c r="TH1" s="143"/>
      <c r="TI1" s="143"/>
      <c r="TJ1" s="143"/>
      <c r="TK1" s="143"/>
      <c r="TL1" s="143"/>
      <c r="TM1" s="143"/>
      <c r="TN1" s="143"/>
      <c r="TO1" s="143"/>
      <c r="TP1" s="143"/>
      <c r="TQ1" s="143"/>
      <c r="TR1" s="143"/>
      <c r="TS1" s="143"/>
      <c r="TT1" s="143"/>
      <c r="TU1" s="143"/>
      <c r="TV1" s="143"/>
      <c r="TW1" s="143"/>
      <c r="TX1" s="143"/>
      <c r="TY1" s="143"/>
      <c r="TZ1" s="143"/>
      <c r="UA1" s="143"/>
      <c r="UB1" s="143"/>
      <c r="UC1" s="143"/>
      <c r="UD1" s="143"/>
      <c r="UE1" s="143"/>
      <c r="UF1" s="143"/>
      <c r="UG1" s="143"/>
      <c r="UH1" s="143"/>
      <c r="UI1" s="143"/>
      <c r="UJ1" s="143"/>
      <c r="UK1" s="143"/>
      <c r="UL1" s="143"/>
      <c r="UM1" s="143"/>
      <c r="UN1" s="143"/>
      <c r="UO1" s="143"/>
      <c r="UP1" s="143"/>
      <c r="UQ1" s="143"/>
      <c r="UR1" s="143"/>
      <c r="US1" s="143"/>
      <c r="UT1" s="143"/>
      <c r="UU1" s="143"/>
      <c r="UV1" s="143"/>
      <c r="UW1" s="143"/>
      <c r="UX1" s="143"/>
      <c r="UY1" s="143"/>
      <c r="UZ1" s="143"/>
      <c r="VA1" s="143"/>
      <c r="VB1" s="143"/>
      <c r="VC1" s="143"/>
      <c r="VD1" s="143"/>
      <c r="VE1" s="143"/>
      <c r="VF1" s="143"/>
      <c r="VG1" s="143"/>
      <c r="VH1" s="143"/>
      <c r="VI1" s="143"/>
      <c r="VJ1" s="143"/>
      <c r="VK1" s="143"/>
      <c r="VL1" s="143"/>
      <c r="VM1" s="143"/>
      <c r="VN1" s="143"/>
      <c r="VO1" s="143"/>
      <c r="VP1" s="143"/>
      <c r="VQ1" s="143"/>
      <c r="VR1" s="143"/>
      <c r="VS1" s="143"/>
      <c r="VT1" s="143"/>
      <c r="VU1" s="143"/>
      <c r="VV1" s="143"/>
      <c r="VW1" s="143"/>
      <c r="VX1" s="143"/>
      <c r="VY1" s="143"/>
      <c r="VZ1" s="143"/>
      <c r="WA1" s="143"/>
      <c r="WB1" s="143"/>
      <c r="WC1" s="143"/>
      <c r="WD1" s="143"/>
      <c r="WE1" s="143"/>
      <c r="WF1" s="143"/>
      <c r="WG1" s="143"/>
      <c r="WH1" s="143"/>
      <c r="WI1" s="143"/>
      <c r="WJ1" s="143"/>
      <c r="WK1" s="143"/>
      <c r="WL1" s="143"/>
      <c r="WM1" s="143"/>
      <c r="WN1" s="143"/>
      <c r="WO1" s="143"/>
      <c r="WP1" s="143"/>
      <c r="WQ1" s="143"/>
      <c r="WR1" s="143"/>
      <c r="WS1" s="143"/>
      <c r="WT1" s="143"/>
      <c r="WU1" s="143"/>
      <c r="WV1" s="143"/>
      <c r="WW1" s="143"/>
      <c r="WX1" s="143"/>
      <c r="WY1" s="143"/>
      <c r="WZ1" s="143"/>
      <c r="XA1" s="143"/>
      <c r="XB1" s="143"/>
      <c r="XC1" s="143"/>
      <c r="XD1" s="143"/>
      <c r="XE1" s="143"/>
      <c r="XF1" s="143"/>
      <c r="XG1" s="143"/>
      <c r="XH1" s="143"/>
      <c r="XI1" s="143"/>
      <c r="XJ1" s="143"/>
      <c r="XK1" s="143"/>
      <c r="XL1" s="143"/>
      <c r="XM1" s="143"/>
      <c r="XN1" s="143"/>
      <c r="XO1" s="143"/>
      <c r="XP1" s="143"/>
      <c r="XQ1" s="143"/>
      <c r="XR1" s="143"/>
      <c r="XS1" s="143"/>
      <c r="XT1" s="143"/>
      <c r="XU1" s="143"/>
      <c r="XV1" s="143"/>
      <c r="XW1" s="143"/>
      <c r="XX1" s="143"/>
      <c r="XY1" s="143"/>
      <c r="XZ1" s="143"/>
      <c r="YA1" s="143"/>
      <c r="YB1" s="143"/>
      <c r="YC1" s="143"/>
      <c r="YD1" s="143"/>
      <c r="YE1" s="143"/>
      <c r="YF1" s="143"/>
      <c r="YG1" s="143"/>
      <c r="YH1" s="143"/>
      <c r="YI1" s="143"/>
      <c r="YJ1" s="143"/>
      <c r="YK1" s="143"/>
      <c r="YL1" s="143"/>
      <c r="YM1" s="143"/>
      <c r="YN1" s="143"/>
      <c r="YO1" s="143"/>
      <c r="YP1" s="143"/>
      <c r="YQ1" s="143"/>
      <c r="YR1" s="143"/>
      <c r="YS1" s="143"/>
      <c r="YT1" s="143"/>
      <c r="YU1" s="143"/>
      <c r="YV1" s="143"/>
      <c r="YW1" s="143"/>
      <c r="YX1" s="143"/>
      <c r="YY1" s="143"/>
      <c r="YZ1" s="143"/>
      <c r="ZA1" s="143"/>
      <c r="ZB1" s="143"/>
      <c r="ZC1" s="143"/>
      <c r="ZD1" s="143"/>
      <c r="ZE1" s="143"/>
      <c r="ZF1" s="143"/>
      <c r="ZG1" s="143"/>
      <c r="ZH1" s="143"/>
      <c r="ZI1" s="143"/>
      <c r="ZJ1" s="143"/>
      <c r="ZK1" s="143"/>
      <c r="ZL1" s="143"/>
      <c r="ZM1" s="143"/>
      <c r="ZN1" s="143"/>
      <c r="ZO1" s="143"/>
      <c r="ZP1" s="143"/>
      <c r="ZQ1" s="143"/>
      <c r="ZR1" s="143"/>
      <c r="ZS1" s="143"/>
      <c r="ZT1" s="143"/>
      <c r="ZU1" s="143"/>
      <c r="ZV1" s="143"/>
      <c r="ZW1" s="143"/>
      <c r="ZX1" s="143"/>
      <c r="ZY1" s="143"/>
      <c r="ZZ1" s="143"/>
      <c r="AAA1" s="143"/>
      <c r="AAB1" s="143"/>
      <c r="AAC1" s="143"/>
      <c r="AAD1" s="143"/>
      <c r="AAE1" s="143"/>
      <c r="AAF1" s="143"/>
      <c r="AAG1" s="143"/>
      <c r="AAH1" s="143"/>
      <c r="AAI1" s="143"/>
      <c r="AAJ1" s="143"/>
      <c r="AAK1" s="143"/>
      <c r="AAL1" s="143"/>
      <c r="AAM1" s="143"/>
      <c r="AAN1" s="143"/>
      <c r="AAO1" s="143"/>
      <c r="AAP1" s="143"/>
      <c r="AAQ1" s="143"/>
      <c r="AAR1" s="143"/>
      <c r="AAS1" s="143"/>
      <c r="AAT1" s="143"/>
      <c r="AAU1" s="143"/>
      <c r="AAV1" s="143"/>
      <c r="AAW1" s="143"/>
      <c r="AAX1" s="143"/>
      <c r="AAY1" s="143"/>
      <c r="AAZ1" s="143"/>
      <c r="ABA1" s="143"/>
      <c r="ABB1" s="143"/>
      <c r="ABC1" s="143"/>
      <c r="ABD1" s="143"/>
      <c r="ABE1" s="143"/>
      <c r="ABF1" s="143"/>
      <c r="ABG1" s="143"/>
      <c r="ABH1" s="143"/>
      <c r="ABI1" s="143"/>
      <c r="ABJ1" s="143"/>
      <c r="ABK1" s="143"/>
      <c r="ABL1" s="143"/>
      <c r="ABM1" s="143"/>
      <c r="ABN1" s="143"/>
      <c r="ABO1" s="143"/>
      <c r="ABP1" s="143"/>
      <c r="ABQ1" s="143"/>
      <c r="ABR1" s="143"/>
      <c r="ABS1" s="143"/>
      <c r="ABT1" s="143"/>
      <c r="ABU1" s="143"/>
      <c r="ABV1" s="143"/>
      <c r="ABW1" s="143"/>
      <c r="ABX1" s="143"/>
      <c r="ABY1" s="143"/>
      <c r="ABZ1" s="143"/>
      <c r="ACA1" s="143"/>
      <c r="ACB1" s="143"/>
      <c r="ACC1" s="143"/>
      <c r="ACD1" s="143"/>
      <c r="ACE1" s="143"/>
      <c r="ACF1" s="143"/>
      <c r="ACG1" s="143"/>
      <c r="ACH1" s="143"/>
      <c r="ACI1" s="143"/>
      <c r="ACJ1" s="143"/>
      <c r="ACK1" s="143"/>
      <c r="ACL1" s="143"/>
      <c r="ACM1" s="143"/>
      <c r="ACN1" s="143"/>
      <c r="ACO1" s="143"/>
      <c r="ACP1" s="143"/>
      <c r="ACQ1" s="143"/>
      <c r="ACR1" s="143"/>
      <c r="ACS1" s="143"/>
      <c r="ACT1" s="143"/>
      <c r="ACU1" s="143"/>
      <c r="ACV1" s="143"/>
      <c r="ACW1" s="143"/>
      <c r="ACX1" s="143"/>
      <c r="ACY1" s="143"/>
      <c r="ACZ1" s="143"/>
      <c r="ADA1" s="143"/>
      <c r="ADB1" s="143"/>
      <c r="ADC1" s="143"/>
      <c r="ADD1" s="143"/>
      <c r="ADE1" s="143"/>
      <c r="ADF1" s="143"/>
      <c r="ADG1" s="143"/>
      <c r="ADH1" s="143"/>
      <c r="ADI1" s="143"/>
      <c r="ADJ1" s="143"/>
      <c r="ADK1" s="143"/>
      <c r="ADL1" s="143"/>
      <c r="ADM1" s="143"/>
      <c r="ADN1" s="143"/>
      <c r="ADO1" s="143"/>
      <c r="ADP1" s="143"/>
      <c r="ADQ1" s="143"/>
      <c r="ADR1" s="143"/>
      <c r="ADS1" s="143"/>
      <c r="ADT1" s="143"/>
      <c r="ADU1" s="143"/>
      <c r="ADV1" s="143"/>
      <c r="ADW1" s="143"/>
      <c r="ADX1" s="143"/>
      <c r="ADY1" s="143"/>
      <c r="ADZ1" s="143"/>
      <c r="AEA1" s="143"/>
      <c r="AEB1" s="143"/>
      <c r="AEC1" s="143"/>
      <c r="AED1" s="143"/>
      <c r="AEE1" s="143"/>
      <c r="AEF1" s="143"/>
      <c r="AEG1" s="143"/>
      <c r="AEH1" s="143"/>
      <c r="AEI1" s="143"/>
      <c r="AEJ1" s="143"/>
      <c r="AEK1" s="143"/>
      <c r="AEL1" s="143"/>
      <c r="AEM1" s="143"/>
      <c r="AEN1" s="143"/>
      <c r="AEO1" s="143"/>
      <c r="AEP1" s="143"/>
      <c r="AEQ1" s="143"/>
      <c r="AER1" s="143"/>
      <c r="AES1" s="143"/>
      <c r="AET1" s="143"/>
      <c r="AEU1" s="143"/>
      <c r="AEV1" s="143"/>
      <c r="AEW1" s="143"/>
      <c r="AEX1" s="143"/>
      <c r="AEY1" s="143"/>
      <c r="AEZ1" s="143"/>
      <c r="AFA1" s="143"/>
      <c r="AFB1" s="143"/>
      <c r="AFC1" s="143"/>
      <c r="AFD1" s="143"/>
      <c r="AFE1" s="143"/>
      <c r="AFF1" s="143"/>
      <c r="AFG1" s="143"/>
      <c r="AFH1" s="143"/>
      <c r="AFI1" s="143"/>
      <c r="AFJ1" s="143"/>
      <c r="AFK1" s="143"/>
      <c r="AFL1" s="143"/>
      <c r="AFM1" s="143"/>
      <c r="AFN1" s="143"/>
      <c r="AFO1" s="143"/>
      <c r="AFP1" s="143"/>
      <c r="AFQ1" s="143"/>
      <c r="AFR1" s="143"/>
      <c r="AFS1" s="143"/>
      <c r="AFT1" s="143"/>
      <c r="AFU1" s="143"/>
      <c r="AFV1" s="143"/>
      <c r="AFW1" s="143"/>
      <c r="AFX1" s="143"/>
      <c r="AFY1" s="143"/>
      <c r="AFZ1" s="143"/>
      <c r="AGA1" s="143"/>
      <c r="AGB1" s="143"/>
      <c r="AGC1" s="143"/>
      <c r="AGD1" s="143"/>
      <c r="AGE1" s="143"/>
      <c r="AGF1" s="143"/>
      <c r="AGG1" s="143"/>
      <c r="AGH1" s="143"/>
      <c r="AGI1" s="143"/>
      <c r="AGJ1" s="143"/>
      <c r="AGK1" s="143"/>
      <c r="AGL1" s="143"/>
      <c r="AGM1" s="143"/>
      <c r="AGN1" s="143"/>
      <c r="AGO1" s="143"/>
      <c r="AGP1" s="143"/>
      <c r="AGQ1" s="143"/>
      <c r="AGR1" s="143"/>
      <c r="AGS1" s="143"/>
      <c r="AGT1" s="143"/>
      <c r="AGU1" s="143"/>
      <c r="AGV1" s="143"/>
      <c r="AGW1" s="143"/>
      <c r="AGX1" s="143"/>
      <c r="AGY1" s="143"/>
      <c r="AGZ1" s="143"/>
      <c r="AHA1" s="143"/>
      <c r="AHB1" s="143"/>
      <c r="AHC1" s="143"/>
      <c r="AHD1" s="143"/>
      <c r="AHE1" s="143"/>
      <c r="AHF1" s="143"/>
      <c r="AHG1" s="143"/>
      <c r="AHH1" s="143"/>
      <c r="AHI1" s="143"/>
      <c r="AHJ1" s="143"/>
      <c r="AHK1" s="143"/>
      <c r="AHL1" s="143"/>
      <c r="AHM1" s="143"/>
      <c r="AHN1" s="143"/>
      <c r="AHO1" s="143"/>
      <c r="AHP1" s="143"/>
      <c r="AHQ1" s="143"/>
      <c r="AHR1" s="143"/>
      <c r="AHS1" s="143"/>
      <c r="AHT1" s="143"/>
      <c r="AHU1" s="143"/>
      <c r="AHV1" s="143"/>
      <c r="AHW1" s="143"/>
      <c r="AHX1" s="143"/>
      <c r="AHY1" s="143"/>
      <c r="AHZ1" s="143"/>
      <c r="AIA1" s="143"/>
      <c r="AIB1" s="143"/>
      <c r="AIC1" s="143"/>
      <c r="AID1" s="143"/>
      <c r="AIE1" s="143"/>
      <c r="AIF1" s="143"/>
      <c r="AIG1" s="143"/>
      <c r="AIH1" s="143"/>
      <c r="AII1" s="143"/>
      <c r="AIJ1" s="143"/>
      <c r="AIK1" s="143"/>
      <c r="AIL1" s="143"/>
      <c r="AIM1" s="143"/>
      <c r="AIN1" s="143"/>
      <c r="AIO1" s="143"/>
      <c r="AIP1" s="143"/>
      <c r="AIQ1" s="143"/>
      <c r="AIR1" s="143"/>
      <c r="AIS1" s="143"/>
      <c r="AIT1" s="143"/>
      <c r="AIU1" s="143"/>
      <c r="AIV1" s="143"/>
      <c r="AIW1" s="143"/>
      <c r="AIX1" s="143"/>
      <c r="AIY1" s="143"/>
      <c r="AIZ1" s="143"/>
      <c r="AJA1" s="143"/>
      <c r="AJB1" s="143"/>
      <c r="AJC1" s="143"/>
      <c r="AJD1" s="143"/>
      <c r="AJE1" s="143"/>
      <c r="AJF1" s="143"/>
      <c r="AJG1" s="143"/>
      <c r="AJH1" s="143"/>
      <c r="AJI1" s="143"/>
      <c r="AJJ1" s="143"/>
      <c r="AJK1" s="143"/>
      <c r="AJL1" s="143"/>
      <c r="AJM1" s="143"/>
      <c r="AJN1" s="143"/>
      <c r="AJO1" s="143"/>
      <c r="AJP1" s="143"/>
      <c r="AJQ1" s="143"/>
      <c r="AJR1" s="143"/>
      <c r="AJS1" s="143"/>
      <c r="AJT1" s="143"/>
      <c r="AJU1" s="143"/>
      <c r="AJV1" s="143"/>
      <c r="AJW1" s="143"/>
      <c r="AJX1" s="143"/>
      <c r="AJY1" s="143"/>
      <c r="AJZ1" s="143"/>
      <c r="AKA1" s="143"/>
      <c r="AKB1" s="143"/>
      <c r="AKC1" s="143"/>
      <c r="AKD1" s="143"/>
      <c r="AKE1" s="143"/>
      <c r="AKF1" s="143"/>
      <c r="AKG1" s="143"/>
      <c r="AKH1" s="143"/>
      <c r="AKI1" s="143"/>
      <c r="AKJ1" s="143"/>
      <c r="AKK1" s="143"/>
      <c r="AKL1" s="143"/>
      <c r="AKM1" s="143"/>
      <c r="AKN1" s="143"/>
      <c r="AKO1" s="143"/>
      <c r="AKP1" s="143"/>
      <c r="AKQ1" s="143"/>
      <c r="AKR1" s="143"/>
      <c r="AKS1" s="143"/>
      <c r="AKT1" s="143"/>
      <c r="AKU1" s="143"/>
      <c r="AKV1" s="143"/>
      <c r="AKW1" s="143"/>
      <c r="AKX1" s="143"/>
      <c r="AKY1" s="143"/>
      <c r="AKZ1" s="143"/>
      <c r="ALA1" s="143"/>
      <c r="ALB1" s="143"/>
      <c r="ALC1" s="143"/>
      <c r="ALD1" s="143"/>
      <c r="ALE1" s="143"/>
      <c r="ALF1" s="143"/>
      <c r="ALG1" s="143"/>
      <c r="ALH1" s="143"/>
      <c r="ALI1" s="143"/>
      <c r="ALJ1" s="143"/>
      <c r="ALK1" s="143"/>
      <c r="ALL1" s="143"/>
      <c r="ALM1" s="143"/>
      <c r="ALN1" s="143"/>
      <c r="ALO1" s="143"/>
      <c r="ALP1" s="143"/>
      <c r="ALQ1" s="143"/>
      <c r="ALR1" s="143"/>
      <c r="ALS1" s="143"/>
      <c r="ALT1" s="143"/>
      <c r="ALU1" s="143"/>
      <c r="ALV1" s="143"/>
      <c r="ALW1" s="143"/>
      <c r="ALX1" s="143"/>
      <c r="ALY1" s="143"/>
      <c r="ALZ1" s="143"/>
      <c r="AMA1" s="143"/>
      <c r="AMB1" s="143"/>
      <c r="AMC1" s="143"/>
      <c r="AMD1" s="143"/>
      <c r="AME1" s="143"/>
      <c r="AMF1" s="143"/>
      <c r="AMG1" s="143"/>
      <c r="AMH1" s="143"/>
      <c r="AMI1" s="143"/>
      <c r="AMJ1" s="143"/>
      <c r="AMK1" s="143"/>
      <c r="AML1" s="143"/>
      <c r="AMM1" s="143"/>
      <c r="AMN1" s="143"/>
      <c r="AMO1" s="143"/>
      <c r="AMP1" s="143"/>
      <c r="AMQ1" s="143"/>
      <c r="AMR1" s="143"/>
      <c r="AMS1" s="143"/>
      <c r="AMT1" s="143"/>
      <c r="AMU1" s="143"/>
      <c r="AMV1" s="143"/>
      <c r="AMW1" s="143"/>
      <c r="AMX1" s="143"/>
      <c r="AMY1" s="143"/>
      <c r="AMZ1" s="143"/>
      <c r="ANA1" s="143"/>
      <c r="ANB1" s="143"/>
      <c r="ANC1" s="143"/>
      <c r="AND1" s="143"/>
      <c r="ANE1" s="143"/>
      <c r="ANF1" s="143"/>
      <c r="ANG1" s="143"/>
      <c r="ANH1" s="143"/>
      <c r="ANI1" s="143"/>
      <c r="ANJ1" s="143"/>
      <c r="ANK1" s="143"/>
      <c r="ANL1" s="143"/>
      <c r="ANM1" s="143"/>
      <c r="ANN1" s="143"/>
      <c r="ANO1" s="143"/>
      <c r="ANP1" s="143"/>
      <c r="ANQ1" s="143"/>
      <c r="ANR1" s="143"/>
      <c r="ANS1" s="143"/>
      <c r="ANT1" s="143"/>
      <c r="ANU1" s="143"/>
      <c r="ANV1" s="143"/>
      <c r="ANW1" s="143"/>
      <c r="ANX1" s="143"/>
      <c r="ANY1" s="143"/>
      <c r="ANZ1" s="143"/>
      <c r="AOA1" s="143"/>
      <c r="AOB1" s="143"/>
      <c r="AOC1" s="143"/>
      <c r="AOD1" s="143"/>
      <c r="AOE1" s="143"/>
      <c r="AOF1" s="143"/>
      <c r="AOG1" s="143"/>
      <c r="AOH1" s="143"/>
      <c r="AOI1" s="143"/>
      <c r="AOJ1" s="143"/>
      <c r="AOK1" s="143"/>
      <c r="AOL1" s="143"/>
      <c r="AOM1" s="143"/>
      <c r="AON1" s="143"/>
      <c r="AOO1" s="143"/>
      <c r="AOP1" s="143"/>
      <c r="AOQ1" s="143"/>
      <c r="AOR1" s="143"/>
      <c r="AOS1" s="143"/>
      <c r="AOT1" s="143"/>
      <c r="AOU1" s="143"/>
      <c r="AOV1" s="143"/>
      <c r="AOW1" s="143"/>
      <c r="AOX1" s="143"/>
      <c r="AOY1" s="143"/>
      <c r="AOZ1" s="143"/>
      <c r="APA1" s="143"/>
      <c r="APB1" s="143"/>
      <c r="APC1" s="143"/>
      <c r="APD1" s="143"/>
      <c r="APE1" s="143"/>
      <c r="APF1" s="143"/>
      <c r="APG1" s="143"/>
      <c r="APH1" s="143"/>
      <c r="API1" s="143"/>
      <c r="APJ1" s="143"/>
      <c r="APK1" s="143"/>
      <c r="APL1" s="143"/>
      <c r="APM1" s="143"/>
      <c r="APN1" s="143"/>
      <c r="APO1" s="143"/>
      <c r="APP1" s="143"/>
      <c r="APQ1" s="143"/>
      <c r="APR1" s="143"/>
      <c r="APS1" s="143"/>
      <c r="APT1" s="143"/>
      <c r="APU1" s="143"/>
      <c r="APV1" s="143"/>
      <c r="APW1" s="143"/>
      <c r="APX1" s="143"/>
      <c r="APY1" s="143"/>
      <c r="APZ1" s="143"/>
      <c r="AQA1" s="143"/>
      <c r="AQB1" s="143"/>
      <c r="AQC1" s="143"/>
      <c r="AQD1" s="143"/>
      <c r="AQE1" s="143"/>
      <c r="AQF1" s="143"/>
      <c r="AQG1" s="143"/>
      <c r="AQH1" s="143"/>
      <c r="AQI1" s="143"/>
      <c r="AQJ1" s="143"/>
      <c r="AQK1" s="143"/>
      <c r="AQL1" s="143"/>
      <c r="AQM1" s="143"/>
      <c r="AQN1" s="143"/>
      <c r="AQO1" s="143"/>
      <c r="AQP1" s="143"/>
      <c r="AQQ1" s="143"/>
      <c r="AQR1" s="143"/>
      <c r="AQS1" s="143"/>
      <c r="AQT1" s="143"/>
      <c r="AQU1" s="143"/>
      <c r="AQV1" s="143"/>
      <c r="AQW1" s="143"/>
      <c r="AQX1" s="143"/>
      <c r="AQY1" s="143"/>
      <c r="AQZ1" s="143"/>
      <c r="ARA1" s="143"/>
      <c r="ARB1" s="143"/>
      <c r="ARC1" s="143"/>
      <c r="ARD1" s="143"/>
      <c r="ARE1" s="143"/>
      <c r="ARF1" s="143"/>
      <c r="ARG1" s="143"/>
      <c r="ARH1" s="143"/>
      <c r="ARI1" s="143"/>
      <c r="ARJ1" s="143"/>
      <c r="ARK1" s="143"/>
      <c r="ARL1" s="143"/>
      <c r="ARM1" s="143"/>
      <c r="ARN1" s="143"/>
      <c r="ARO1" s="143"/>
      <c r="ARP1" s="143"/>
      <c r="ARQ1" s="143"/>
      <c r="ARR1" s="143"/>
      <c r="ARS1" s="143"/>
      <c r="ART1" s="143"/>
      <c r="ARU1" s="143"/>
      <c r="ARV1" s="143"/>
      <c r="ARW1" s="143"/>
      <c r="ARX1" s="143"/>
      <c r="ARY1" s="143"/>
      <c r="ARZ1" s="143"/>
      <c r="ASA1" s="143"/>
      <c r="ASB1" s="143"/>
      <c r="ASC1" s="143"/>
      <c r="ASD1" s="143"/>
      <c r="ASE1" s="143"/>
      <c r="ASF1" s="143"/>
      <c r="ASG1" s="143"/>
      <c r="ASH1" s="143"/>
      <c r="ASI1" s="143"/>
      <c r="ASJ1" s="143"/>
      <c r="ASK1" s="143"/>
      <c r="ASL1" s="143"/>
      <c r="ASM1" s="143"/>
      <c r="ASN1" s="143"/>
      <c r="ASO1" s="143"/>
      <c r="ASP1" s="143"/>
      <c r="ASQ1" s="143"/>
      <c r="ASR1" s="143"/>
      <c r="ASS1" s="143"/>
      <c r="AST1" s="143"/>
      <c r="ASU1" s="143"/>
      <c r="ASV1" s="143"/>
      <c r="ASW1" s="143"/>
      <c r="ASX1" s="143"/>
      <c r="ASY1" s="143"/>
      <c r="ASZ1" s="143"/>
      <c r="ATA1" s="143"/>
      <c r="ATB1" s="143"/>
      <c r="ATC1" s="143"/>
      <c r="ATD1" s="143"/>
      <c r="ATE1" s="143"/>
      <c r="ATF1" s="143"/>
      <c r="ATG1" s="143"/>
      <c r="ATH1" s="143"/>
      <c r="ATI1" s="143"/>
      <c r="ATJ1" s="143"/>
      <c r="ATK1" s="143"/>
      <c r="ATL1" s="143"/>
      <c r="ATM1" s="143"/>
      <c r="ATN1" s="143"/>
      <c r="ATO1" s="143"/>
      <c r="ATP1" s="143"/>
      <c r="ATQ1" s="143"/>
      <c r="ATR1" s="143"/>
      <c r="ATS1" s="143"/>
      <c r="ATT1" s="143"/>
      <c r="ATU1" s="143"/>
      <c r="ATV1" s="143"/>
      <c r="ATW1" s="143"/>
      <c r="ATX1" s="143"/>
      <c r="ATY1" s="143"/>
      <c r="ATZ1" s="143"/>
      <c r="AUA1" s="143"/>
      <c r="AUB1" s="143"/>
      <c r="AUC1" s="143"/>
      <c r="AUD1" s="143"/>
      <c r="AUE1" s="143"/>
      <c r="AUF1" s="143"/>
      <c r="AUG1" s="143"/>
      <c r="AUH1" s="143"/>
      <c r="AUI1" s="143"/>
      <c r="AUJ1" s="143"/>
      <c r="AUK1" s="143"/>
      <c r="AUL1" s="143"/>
      <c r="AUM1" s="143"/>
      <c r="AUN1" s="143"/>
      <c r="AUO1" s="143"/>
      <c r="AUP1" s="143"/>
      <c r="AUQ1" s="143"/>
      <c r="AUR1" s="143"/>
      <c r="AUS1" s="143"/>
      <c r="AUT1" s="143"/>
      <c r="AUU1" s="143"/>
      <c r="AUV1" s="143"/>
      <c r="AUW1" s="143"/>
      <c r="AUX1" s="143"/>
      <c r="AUY1" s="143"/>
      <c r="AUZ1" s="143"/>
      <c r="AVA1" s="143"/>
      <c r="AVB1" s="143"/>
      <c r="AVC1" s="143"/>
      <c r="AVD1" s="143"/>
      <c r="AVE1" s="143"/>
      <c r="AVF1" s="143"/>
      <c r="AVG1" s="143"/>
      <c r="AVH1" s="143"/>
      <c r="AVI1" s="143"/>
      <c r="AVJ1" s="143"/>
      <c r="AVK1" s="143"/>
      <c r="AVL1" s="143"/>
      <c r="AVM1" s="143"/>
      <c r="AVN1" s="143"/>
      <c r="AVO1" s="143"/>
      <c r="AVP1" s="143"/>
      <c r="AVQ1" s="143"/>
      <c r="AVR1" s="143"/>
      <c r="AVS1" s="143"/>
      <c r="AVT1" s="143"/>
      <c r="AVU1" s="143"/>
      <c r="AVV1" s="143"/>
      <c r="AVW1" s="143"/>
      <c r="AVX1" s="143"/>
      <c r="AVY1" s="143"/>
      <c r="AVZ1" s="143"/>
      <c r="AWA1" s="143"/>
      <c r="AWB1" s="143"/>
      <c r="AWC1" s="143"/>
      <c r="AWD1" s="143"/>
      <c r="AWE1" s="143"/>
      <c r="AWF1" s="143"/>
      <c r="AWG1" s="143"/>
      <c r="AWH1" s="143"/>
      <c r="AWI1" s="143"/>
      <c r="AWJ1" s="143"/>
      <c r="AWK1" s="143"/>
      <c r="AWL1" s="143"/>
      <c r="AWM1" s="143"/>
      <c r="AWN1" s="143"/>
      <c r="AWO1" s="143"/>
      <c r="AWP1" s="143"/>
      <c r="AWQ1" s="143"/>
      <c r="AWR1" s="143"/>
      <c r="AWS1" s="143"/>
      <c r="AWT1" s="143"/>
      <c r="AWU1" s="143"/>
      <c r="AWV1" s="143"/>
      <c r="AWW1" s="143"/>
      <c r="AWX1" s="143"/>
      <c r="AWY1" s="143"/>
      <c r="AWZ1" s="143"/>
      <c r="AXA1" s="143"/>
      <c r="AXB1" s="143"/>
      <c r="AXC1" s="143"/>
      <c r="AXD1" s="143"/>
      <c r="AXE1" s="143"/>
      <c r="AXF1" s="143"/>
      <c r="AXG1" s="143"/>
      <c r="AXH1" s="143"/>
      <c r="AXI1" s="143"/>
      <c r="AXJ1" s="143"/>
      <c r="AXK1" s="143"/>
      <c r="AXL1" s="143"/>
      <c r="AXM1" s="143"/>
      <c r="AXN1" s="143"/>
      <c r="AXO1" s="143"/>
      <c r="AXP1" s="143"/>
      <c r="AXQ1" s="143"/>
      <c r="AXR1" s="143"/>
      <c r="AXS1" s="143"/>
      <c r="AXT1" s="143"/>
      <c r="AXU1" s="143"/>
      <c r="AXV1" s="143"/>
      <c r="AXW1" s="143"/>
      <c r="AXX1" s="143"/>
      <c r="AXY1" s="143"/>
      <c r="AXZ1" s="143"/>
      <c r="AYA1" s="143"/>
      <c r="AYB1" s="143"/>
      <c r="AYC1" s="143"/>
      <c r="AYD1" s="143"/>
      <c r="AYE1" s="143"/>
      <c r="AYF1" s="143"/>
      <c r="AYG1" s="143"/>
      <c r="AYH1" s="143"/>
      <c r="AYI1" s="143"/>
      <c r="AYJ1" s="143"/>
      <c r="AYK1" s="143"/>
      <c r="AYL1" s="143"/>
      <c r="AYM1" s="143"/>
      <c r="AYN1" s="143"/>
      <c r="AYO1" s="143"/>
      <c r="AYP1" s="143"/>
      <c r="AYQ1" s="143"/>
      <c r="AYR1" s="143"/>
      <c r="AYS1" s="143"/>
      <c r="AYT1" s="143"/>
      <c r="AYU1" s="143"/>
      <c r="AYV1" s="143"/>
      <c r="AYW1" s="143"/>
      <c r="AYX1" s="143"/>
      <c r="AYY1" s="143"/>
      <c r="AYZ1" s="143"/>
      <c r="AZA1" s="143"/>
      <c r="AZB1" s="143"/>
      <c r="AZC1" s="143"/>
      <c r="AZD1" s="143"/>
      <c r="AZE1" s="143"/>
      <c r="AZF1" s="143"/>
      <c r="AZG1" s="143"/>
      <c r="AZH1" s="143"/>
      <c r="AZI1" s="143"/>
      <c r="AZJ1" s="143"/>
      <c r="AZK1" s="143"/>
      <c r="AZL1" s="143"/>
      <c r="AZM1" s="143"/>
      <c r="AZN1" s="143"/>
      <c r="AZO1" s="143"/>
      <c r="AZP1" s="143"/>
      <c r="AZQ1" s="143"/>
      <c r="AZR1" s="143"/>
      <c r="AZS1" s="143"/>
      <c r="AZT1" s="143"/>
      <c r="AZU1" s="143"/>
      <c r="AZV1" s="143"/>
      <c r="AZW1" s="143"/>
      <c r="AZX1" s="143"/>
      <c r="AZY1" s="143"/>
      <c r="AZZ1" s="143"/>
      <c r="BAA1" s="143"/>
      <c r="BAB1" s="143"/>
      <c r="BAC1" s="143"/>
      <c r="BAD1" s="143"/>
      <c r="BAE1" s="143"/>
      <c r="BAF1" s="143"/>
      <c r="BAG1" s="143"/>
      <c r="BAH1" s="143"/>
      <c r="BAI1" s="143"/>
      <c r="BAJ1" s="143"/>
      <c r="BAK1" s="143"/>
      <c r="BAL1" s="143"/>
      <c r="BAM1" s="143"/>
      <c r="BAN1" s="143"/>
      <c r="BAO1" s="143"/>
      <c r="BAP1" s="143"/>
      <c r="BAQ1" s="143"/>
      <c r="BAR1" s="143"/>
      <c r="BAS1" s="143"/>
      <c r="BAT1" s="143"/>
      <c r="BAU1" s="143"/>
      <c r="BAV1" s="143"/>
      <c r="BAW1" s="143"/>
      <c r="BAX1" s="143"/>
      <c r="BAY1" s="143"/>
      <c r="BAZ1" s="143"/>
      <c r="BBA1" s="143"/>
      <c r="BBB1" s="143"/>
      <c r="BBC1" s="143"/>
      <c r="BBD1" s="143"/>
      <c r="BBE1" s="143"/>
      <c r="BBF1" s="143"/>
      <c r="BBG1" s="143"/>
      <c r="BBH1" s="143"/>
      <c r="BBI1" s="143"/>
      <c r="BBJ1" s="143"/>
      <c r="BBK1" s="143"/>
      <c r="BBL1" s="143"/>
      <c r="BBM1" s="143"/>
      <c r="BBN1" s="143"/>
      <c r="BBO1" s="143"/>
      <c r="BBP1" s="143"/>
      <c r="BBQ1" s="143"/>
      <c r="BBR1" s="143"/>
      <c r="BBS1" s="143"/>
      <c r="BBT1" s="143"/>
      <c r="BBU1" s="143"/>
      <c r="BBV1" s="143"/>
      <c r="BBW1" s="143"/>
      <c r="BBX1" s="143"/>
      <c r="BBY1" s="143"/>
      <c r="BBZ1" s="143"/>
      <c r="BCA1" s="143"/>
      <c r="BCB1" s="143"/>
      <c r="BCC1" s="143"/>
      <c r="BCD1" s="143"/>
      <c r="BCE1" s="143"/>
      <c r="BCF1" s="143"/>
      <c r="BCG1" s="143"/>
      <c r="BCH1" s="143"/>
      <c r="BCI1" s="143"/>
      <c r="BCJ1" s="143"/>
      <c r="BCK1" s="143"/>
      <c r="BCL1" s="143"/>
      <c r="BCM1" s="143"/>
      <c r="BCN1" s="143"/>
      <c r="BCO1" s="143"/>
      <c r="BCP1" s="143"/>
      <c r="BCQ1" s="143"/>
      <c r="BCR1" s="143"/>
      <c r="BCS1" s="143"/>
      <c r="BCT1" s="143"/>
      <c r="BCU1" s="143"/>
      <c r="BCV1" s="143"/>
      <c r="BCW1" s="143"/>
      <c r="BCX1" s="143"/>
      <c r="BCY1" s="143"/>
      <c r="BCZ1" s="143"/>
      <c r="BDA1" s="143"/>
      <c r="BDB1" s="143"/>
      <c r="BDC1" s="143"/>
      <c r="BDD1" s="143"/>
      <c r="BDE1" s="143"/>
      <c r="BDF1" s="143"/>
      <c r="BDG1" s="143"/>
      <c r="BDH1" s="143"/>
      <c r="BDI1" s="143"/>
      <c r="BDJ1" s="143"/>
      <c r="BDK1" s="143"/>
      <c r="BDL1" s="143"/>
      <c r="BDM1" s="143"/>
      <c r="BDN1" s="143"/>
      <c r="BDO1" s="143"/>
      <c r="BDP1" s="143"/>
      <c r="BDQ1" s="143"/>
      <c r="BDR1" s="143"/>
      <c r="BDS1" s="143"/>
      <c r="BDT1" s="143"/>
      <c r="BDU1" s="143"/>
      <c r="BDV1" s="143"/>
      <c r="BDW1" s="143"/>
      <c r="BDX1" s="143"/>
      <c r="BDY1" s="143"/>
      <c r="BDZ1" s="143"/>
      <c r="BEA1" s="143"/>
      <c r="BEB1" s="143"/>
      <c r="BEC1" s="143"/>
      <c r="BED1" s="143"/>
      <c r="BEE1" s="143"/>
      <c r="BEF1" s="143"/>
      <c r="BEG1" s="143"/>
      <c r="BEH1" s="143"/>
      <c r="BEI1" s="143"/>
      <c r="BEJ1" s="143"/>
      <c r="BEK1" s="143"/>
      <c r="BEL1" s="143"/>
      <c r="BEM1" s="143"/>
      <c r="BEN1" s="143"/>
      <c r="BEO1" s="143"/>
      <c r="BEP1" s="143"/>
      <c r="BEQ1" s="143"/>
      <c r="BER1" s="143"/>
      <c r="BES1" s="143"/>
      <c r="BET1" s="143"/>
      <c r="BEU1" s="143"/>
      <c r="BEV1" s="143"/>
      <c r="BEW1" s="143"/>
      <c r="BEX1" s="143"/>
      <c r="BEY1" s="143"/>
      <c r="BEZ1" s="143"/>
      <c r="BFA1" s="143"/>
      <c r="BFB1" s="143"/>
      <c r="BFC1" s="143"/>
      <c r="BFD1" s="143"/>
      <c r="BFE1" s="143"/>
      <c r="BFF1" s="143"/>
      <c r="BFG1" s="143"/>
      <c r="BFH1" s="143"/>
      <c r="BFI1" s="143"/>
      <c r="BFJ1" s="143"/>
      <c r="BFK1" s="143"/>
      <c r="BFL1" s="143"/>
      <c r="BFM1" s="143"/>
      <c r="BFN1" s="143"/>
      <c r="BFO1" s="143"/>
      <c r="BFP1" s="143"/>
      <c r="BFQ1" s="143"/>
      <c r="BFR1" s="143"/>
      <c r="BFS1" s="143"/>
      <c r="BFT1" s="143"/>
      <c r="BFU1" s="143"/>
      <c r="BFV1" s="143"/>
      <c r="BFW1" s="143"/>
      <c r="BFX1" s="143"/>
      <c r="BFY1" s="143"/>
      <c r="BFZ1" s="143"/>
      <c r="BGA1" s="143"/>
      <c r="BGB1" s="143"/>
      <c r="BGC1" s="143"/>
      <c r="BGD1" s="143"/>
      <c r="BGE1" s="143"/>
      <c r="BGF1" s="143"/>
      <c r="BGG1" s="143"/>
      <c r="BGH1" s="143"/>
      <c r="BGI1" s="143"/>
      <c r="BGJ1" s="143"/>
      <c r="BGK1" s="143"/>
      <c r="BGL1" s="143"/>
      <c r="BGM1" s="143"/>
      <c r="BGN1" s="143"/>
      <c r="BGO1" s="143"/>
      <c r="BGP1" s="143"/>
      <c r="BGQ1" s="143"/>
      <c r="BGR1" s="143"/>
      <c r="BGS1" s="143"/>
      <c r="BGT1" s="143"/>
      <c r="BGU1" s="143"/>
      <c r="BGV1" s="143"/>
      <c r="BGW1" s="143"/>
      <c r="BGX1" s="143"/>
      <c r="BGY1" s="143"/>
      <c r="BGZ1" s="143"/>
      <c r="BHA1" s="143"/>
      <c r="BHB1" s="143"/>
      <c r="BHC1" s="143"/>
      <c r="BHD1" s="143"/>
      <c r="BHE1" s="143"/>
      <c r="BHF1" s="143"/>
      <c r="BHG1" s="143"/>
      <c r="BHH1" s="143"/>
      <c r="BHI1" s="143"/>
      <c r="BHJ1" s="143"/>
      <c r="BHK1" s="143"/>
      <c r="BHL1" s="143"/>
      <c r="BHM1" s="143"/>
      <c r="BHN1" s="143"/>
      <c r="BHO1" s="143"/>
      <c r="BHP1" s="143"/>
      <c r="BHQ1" s="143"/>
      <c r="BHR1" s="143"/>
      <c r="BHS1" s="143"/>
      <c r="BHT1" s="143"/>
      <c r="BHU1" s="143"/>
      <c r="BHV1" s="143"/>
      <c r="BHW1" s="143"/>
      <c r="BHX1" s="143"/>
      <c r="BHY1" s="143"/>
      <c r="BHZ1" s="143"/>
      <c r="BIA1" s="143"/>
      <c r="BIB1" s="143"/>
      <c r="BIC1" s="143"/>
      <c r="BID1" s="143"/>
      <c r="BIE1" s="143"/>
      <c r="BIF1" s="143"/>
      <c r="BIG1" s="143"/>
      <c r="BIH1" s="143"/>
      <c r="BII1" s="143"/>
      <c r="BIJ1" s="143"/>
      <c r="BIK1" s="143"/>
      <c r="BIL1" s="143"/>
      <c r="BIM1" s="143"/>
      <c r="BIN1" s="143"/>
      <c r="BIO1" s="143"/>
      <c r="BIP1" s="143"/>
      <c r="BIQ1" s="143"/>
      <c r="BIR1" s="143"/>
      <c r="BIS1" s="143"/>
      <c r="BIT1" s="143"/>
      <c r="BIU1" s="143"/>
      <c r="BIV1" s="143"/>
      <c r="BIW1" s="143"/>
      <c r="BIX1" s="143"/>
      <c r="BIY1" s="143"/>
      <c r="BIZ1" s="143"/>
      <c r="BJA1" s="143"/>
      <c r="BJB1" s="143"/>
      <c r="BJC1" s="143"/>
      <c r="BJD1" s="143"/>
      <c r="BJE1" s="143"/>
      <c r="BJF1" s="143"/>
      <c r="BJG1" s="143"/>
      <c r="BJH1" s="143"/>
      <c r="BJI1" s="143"/>
      <c r="BJJ1" s="143"/>
      <c r="BJK1" s="143"/>
      <c r="BJL1" s="143"/>
      <c r="BJM1" s="143"/>
      <c r="BJN1" s="143"/>
      <c r="BJO1" s="143"/>
      <c r="BJP1" s="143"/>
      <c r="BJQ1" s="143"/>
      <c r="BJR1" s="143"/>
      <c r="BJS1" s="143"/>
      <c r="BJT1" s="143"/>
      <c r="BJU1" s="143"/>
      <c r="BJV1" s="143"/>
      <c r="BJW1" s="143"/>
      <c r="BJX1" s="143"/>
      <c r="BJY1" s="143"/>
      <c r="BJZ1" s="143"/>
      <c r="BKA1" s="143"/>
      <c r="BKB1" s="143"/>
      <c r="BKC1" s="143"/>
      <c r="BKD1" s="143"/>
      <c r="BKE1" s="143"/>
      <c r="BKF1" s="143"/>
      <c r="BKG1" s="143"/>
      <c r="BKH1" s="143"/>
      <c r="BKI1" s="143"/>
      <c r="BKJ1" s="143"/>
      <c r="BKK1" s="143"/>
      <c r="BKL1" s="143"/>
      <c r="BKM1" s="143"/>
      <c r="BKN1" s="143"/>
      <c r="BKO1" s="143"/>
      <c r="BKP1" s="143"/>
      <c r="BKQ1" s="143"/>
      <c r="BKR1" s="143"/>
      <c r="BKS1" s="143"/>
      <c r="BKT1" s="143"/>
      <c r="BKU1" s="143"/>
      <c r="BKV1" s="143"/>
      <c r="BKW1" s="143"/>
      <c r="BKX1" s="143"/>
      <c r="BKY1" s="143"/>
      <c r="BKZ1" s="143"/>
      <c r="BLA1" s="143"/>
      <c r="BLB1" s="143"/>
      <c r="BLC1" s="143"/>
      <c r="BLD1" s="143"/>
      <c r="BLE1" s="143"/>
      <c r="BLF1" s="143"/>
      <c r="BLG1" s="143"/>
      <c r="BLH1" s="143"/>
      <c r="BLI1" s="143"/>
      <c r="BLJ1" s="143"/>
      <c r="BLK1" s="143"/>
      <c r="BLL1" s="143"/>
      <c r="BLM1" s="143"/>
      <c r="BLN1" s="143"/>
      <c r="BLO1" s="143"/>
      <c r="BLP1" s="143"/>
      <c r="BLQ1" s="143"/>
      <c r="BLR1" s="143"/>
      <c r="BLS1" s="143"/>
      <c r="BLT1" s="143"/>
      <c r="BLU1" s="143"/>
      <c r="BLV1" s="143"/>
      <c r="BLW1" s="143"/>
      <c r="BLX1" s="143"/>
    </row>
    <row r="2" spans="1:1688" s="144" customFormat="1" ht="11.25" hidden="1" customHeight="1" x14ac:dyDescent="0.2">
      <c r="A2" s="157"/>
      <c r="B2" s="157"/>
      <c r="C2" s="157"/>
      <c r="D2" s="167"/>
      <c r="E2" s="168"/>
      <c r="F2" s="168"/>
      <c r="G2" s="168"/>
      <c r="H2" s="168"/>
      <c r="I2" s="168"/>
      <c r="J2" s="169"/>
      <c r="K2" s="169"/>
      <c r="L2" s="169"/>
      <c r="M2" s="169"/>
      <c r="N2" s="169"/>
      <c r="O2" s="157"/>
      <c r="P2" s="157"/>
      <c r="Q2" s="167"/>
      <c r="R2" s="142"/>
      <c r="S2" s="142"/>
      <c r="T2" s="142"/>
      <c r="U2" s="142"/>
      <c r="V2" s="142"/>
      <c r="W2" s="142"/>
      <c r="X2" s="142"/>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c r="NY2" s="143"/>
      <c r="NZ2" s="143"/>
      <c r="OA2" s="143"/>
      <c r="OB2" s="143"/>
      <c r="OC2" s="143"/>
      <c r="OD2" s="143"/>
      <c r="OE2" s="143"/>
      <c r="OF2" s="143"/>
      <c r="OG2" s="143"/>
      <c r="OH2" s="143"/>
      <c r="OI2" s="143"/>
      <c r="OJ2" s="143"/>
      <c r="OK2" s="143"/>
      <c r="OL2" s="143"/>
      <c r="OM2" s="143"/>
      <c r="ON2" s="143"/>
      <c r="OO2" s="143"/>
      <c r="OP2" s="143"/>
      <c r="OQ2" s="143"/>
      <c r="OR2" s="143"/>
      <c r="OS2" s="143"/>
      <c r="OT2" s="143"/>
      <c r="OU2" s="143"/>
      <c r="OV2" s="143"/>
      <c r="OW2" s="143"/>
      <c r="OX2" s="143"/>
      <c r="OY2" s="143"/>
      <c r="OZ2" s="143"/>
      <c r="PA2" s="143"/>
      <c r="PB2" s="143"/>
      <c r="PC2" s="143"/>
      <c r="PD2" s="143"/>
      <c r="PE2" s="143"/>
      <c r="PF2" s="143"/>
      <c r="PG2" s="143"/>
      <c r="PH2" s="143"/>
      <c r="PI2" s="143"/>
      <c r="PJ2" s="143"/>
      <c r="PK2" s="143"/>
      <c r="PL2" s="143"/>
      <c r="PM2" s="143"/>
      <c r="PN2" s="143"/>
      <c r="PO2" s="143"/>
      <c r="PP2" s="143"/>
      <c r="PQ2" s="143"/>
      <c r="PR2" s="143"/>
      <c r="PS2" s="143"/>
      <c r="PT2" s="143"/>
      <c r="PU2" s="143"/>
      <c r="PV2" s="143"/>
      <c r="PW2" s="143"/>
      <c r="PX2" s="143"/>
      <c r="PY2" s="143"/>
      <c r="PZ2" s="143"/>
      <c r="QA2" s="143"/>
      <c r="QB2" s="143"/>
      <c r="QC2" s="143"/>
      <c r="QD2" s="143"/>
      <c r="QE2" s="143"/>
      <c r="QF2" s="143"/>
      <c r="QG2" s="143"/>
      <c r="QH2" s="143"/>
      <c r="QI2" s="143"/>
      <c r="QJ2" s="143"/>
      <c r="QK2" s="143"/>
      <c r="QL2" s="143"/>
      <c r="QM2" s="143"/>
      <c r="QN2" s="143"/>
      <c r="QO2" s="143"/>
      <c r="QP2" s="143"/>
      <c r="QQ2" s="143"/>
      <c r="QR2" s="143"/>
      <c r="QS2" s="143"/>
      <c r="QT2" s="143"/>
      <c r="QU2" s="143"/>
      <c r="QV2" s="143"/>
      <c r="QW2" s="143"/>
      <c r="QX2" s="143"/>
      <c r="QY2" s="143"/>
      <c r="QZ2" s="143"/>
      <c r="RA2" s="143"/>
      <c r="RB2" s="143"/>
      <c r="RC2" s="143"/>
      <c r="RD2" s="143"/>
      <c r="RE2" s="143"/>
      <c r="RF2" s="143"/>
      <c r="RG2" s="143"/>
      <c r="RH2" s="143"/>
      <c r="RI2" s="143"/>
      <c r="RJ2" s="143"/>
      <c r="RK2" s="143"/>
      <c r="RL2" s="143"/>
      <c r="RM2" s="143"/>
      <c r="RN2" s="143"/>
      <c r="RO2" s="143"/>
      <c r="RP2" s="143"/>
      <c r="RQ2" s="143"/>
      <c r="RR2" s="143"/>
      <c r="RS2" s="143"/>
      <c r="RT2" s="143"/>
      <c r="RU2" s="143"/>
      <c r="RV2" s="143"/>
      <c r="RW2" s="143"/>
      <c r="RX2" s="143"/>
      <c r="RY2" s="143"/>
      <c r="RZ2" s="143"/>
      <c r="SA2" s="143"/>
      <c r="SB2" s="143"/>
      <c r="SC2" s="143"/>
      <c r="SD2" s="143"/>
      <c r="SE2" s="143"/>
      <c r="SF2" s="143"/>
      <c r="SG2" s="143"/>
      <c r="SH2" s="143"/>
      <c r="SI2" s="143"/>
      <c r="SJ2" s="143"/>
      <c r="SK2" s="143"/>
      <c r="SL2" s="143"/>
      <c r="SM2" s="143"/>
      <c r="SN2" s="143"/>
      <c r="SO2" s="143"/>
      <c r="SP2" s="143"/>
      <c r="SQ2" s="143"/>
      <c r="SR2" s="143"/>
      <c r="SS2" s="143"/>
      <c r="ST2" s="143"/>
      <c r="SU2" s="143"/>
      <c r="SV2" s="143"/>
      <c r="SW2" s="143"/>
      <c r="SX2" s="143"/>
      <c r="SY2" s="143"/>
      <c r="SZ2" s="143"/>
      <c r="TA2" s="143"/>
      <c r="TB2" s="143"/>
      <c r="TC2" s="143"/>
      <c r="TD2" s="143"/>
      <c r="TE2" s="143"/>
      <c r="TF2" s="143"/>
      <c r="TG2" s="143"/>
      <c r="TH2" s="143"/>
      <c r="TI2" s="143"/>
      <c r="TJ2" s="143"/>
      <c r="TK2" s="143"/>
      <c r="TL2" s="143"/>
      <c r="TM2" s="143"/>
      <c r="TN2" s="143"/>
      <c r="TO2" s="143"/>
      <c r="TP2" s="143"/>
      <c r="TQ2" s="143"/>
      <c r="TR2" s="143"/>
      <c r="TS2" s="143"/>
      <c r="TT2" s="143"/>
      <c r="TU2" s="143"/>
      <c r="TV2" s="143"/>
      <c r="TW2" s="143"/>
      <c r="TX2" s="143"/>
      <c r="TY2" s="143"/>
      <c r="TZ2" s="143"/>
      <c r="UA2" s="143"/>
      <c r="UB2" s="143"/>
      <c r="UC2" s="143"/>
      <c r="UD2" s="143"/>
      <c r="UE2" s="143"/>
      <c r="UF2" s="143"/>
      <c r="UG2" s="143"/>
      <c r="UH2" s="143"/>
      <c r="UI2" s="143"/>
      <c r="UJ2" s="143"/>
      <c r="UK2" s="143"/>
      <c r="UL2" s="143"/>
      <c r="UM2" s="143"/>
      <c r="UN2" s="143"/>
      <c r="UO2" s="143"/>
      <c r="UP2" s="143"/>
      <c r="UQ2" s="143"/>
      <c r="UR2" s="143"/>
      <c r="US2" s="143"/>
      <c r="UT2" s="143"/>
      <c r="UU2" s="143"/>
      <c r="UV2" s="143"/>
      <c r="UW2" s="143"/>
      <c r="UX2" s="143"/>
      <c r="UY2" s="143"/>
      <c r="UZ2" s="143"/>
      <c r="VA2" s="143"/>
      <c r="VB2" s="143"/>
      <c r="VC2" s="143"/>
      <c r="VD2" s="143"/>
      <c r="VE2" s="143"/>
      <c r="VF2" s="143"/>
      <c r="VG2" s="143"/>
      <c r="VH2" s="143"/>
      <c r="VI2" s="143"/>
      <c r="VJ2" s="143"/>
      <c r="VK2" s="143"/>
      <c r="VL2" s="143"/>
      <c r="VM2" s="143"/>
      <c r="VN2" s="143"/>
      <c r="VO2" s="143"/>
      <c r="VP2" s="143"/>
      <c r="VQ2" s="143"/>
      <c r="VR2" s="143"/>
      <c r="VS2" s="143"/>
      <c r="VT2" s="143"/>
      <c r="VU2" s="143"/>
      <c r="VV2" s="143"/>
      <c r="VW2" s="143"/>
      <c r="VX2" s="143"/>
      <c r="VY2" s="143"/>
      <c r="VZ2" s="143"/>
      <c r="WA2" s="143"/>
      <c r="WB2" s="143"/>
      <c r="WC2" s="143"/>
      <c r="WD2" s="143"/>
      <c r="WE2" s="143"/>
      <c r="WF2" s="143"/>
      <c r="WG2" s="143"/>
      <c r="WH2" s="143"/>
      <c r="WI2" s="143"/>
      <c r="WJ2" s="143"/>
      <c r="WK2" s="143"/>
      <c r="WL2" s="143"/>
      <c r="WM2" s="143"/>
      <c r="WN2" s="143"/>
      <c r="WO2" s="143"/>
      <c r="WP2" s="143"/>
      <c r="WQ2" s="143"/>
      <c r="WR2" s="143"/>
      <c r="WS2" s="143"/>
      <c r="WT2" s="143"/>
      <c r="WU2" s="143"/>
      <c r="WV2" s="143"/>
      <c r="WW2" s="143"/>
      <c r="WX2" s="143"/>
      <c r="WY2" s="143"/>
      <c r="WZ2" s="143"/>
      <c r="XA2" s="143"/>
      <c r="XB2" s="143"/>
      <c r="XC2" s="143"/>
      <c r="XD2" s="143"/>
      <c r="XE2" s="143"/>
      <c r="XF2" s="143"/>
      <c r="XG2" s="143"/>
      <c r="XH2" s="143"/>
      <c r="XI2" s="143"/>
      <c r="XJ2" s="143"/>
      <c r="XK2" s="143"/>
      <c r="XL2" s="143"/>
      <c r="XM2" s="143"/>
      <c r="XN2" s="143"/>
      <c r="XO2" s="143"/>
      <c r="XP2" s="143"/>
      <c r="XQ2" s="143"/>
      <c r="XR2" s="143"/>
      <c r="XS2" s="143"/>
      <c r="XT2" s="143"/>
      <c r="XU2" s="143"/>
      <c r="XV2" s="143"/>
      <c r="XW2" s="143"/>
      <c r="XX2" s="143"/>
      <c r="XY2" s="143"/>
      <c r="XZ2" s="143"/>
      <c r="YA2" s="143"/>
      <c r="YB2" s="143"/>
      <c r="YC2" s="143"/>
      <c r="YD2" s="143"/>
      <c r="YE2" s="143"/>
      <c r="YF2" s="143"/>
      <c r="YG2" s="143"/>
      <c r="YH2" s="143"/>
      <c r="YI2" s="143"/>
      <c r="YJ2" s="143"/>
      <c r="YK2" s="143"/>
      <c r="YL2" s="143"/>
      <c r="YM2" s="143"/>
      <c r="YN2" s="143"/>
      <c r="YO2" s="143"/>
      <c r="YP2" s="143"/>
      <c r="YQ2" s="143"/>
      <c r="YR2" s="143"/>
      <c r="YS2" s="143"/>
      <c r="YT2" s="143"/>
      <c r="YU2" s="143"/>
      <c r="YV2" s="143"/>
      <c r="YW2" s="143"/>
      <c r="YX2" s="143"/>
      <c r="YY2" s="143"/>
      <c r="YZ2" s="143"/>
      <c r="ZA2" s="143"/>
      <c r="ZB2" s="143"/>
      <c r="ZC2" s="143"/>
      <c r="ZD2" s="143"/>
      <c r="ZE2" s="143"/>
      <c r="ZF2" s="143"/>
      <c r="ZG2" s="143"/>
      <c r="ZH2" s="143"/>
      <c r="ZI2" s="143"/>
      <c r="ZJ2" s="143"/>
      <c r="ZK2" s="143"/>
      <c r="ZL2" s="143"/>
      <c r="ZM2" s="143"/>
      <c r="ZN2" s="143"/>
      <c r="ZO2" s="143"/>
      <c r="ZP2" s="143"/>
      <c r="ZQ2" s="143"/>
      <c r="ZR2" s="143"/>
      <c r="ZS2" s="143"/>
      <c r="ZT2" s="143"/>
      <c r="ZU2" s="143"/>
      <c r="ZV2" s="143"/>
      <c r="ZW2" s="143"/>
      <c r="ZX2" s="143"/>
      <c r="ZY2" s="143"/>
      <c r="ZZ2" s="143"/>
      <c r="AAA2" s="143"/>
      <c r="AAB2" s="143"/>
      <c r="AAC2" s="143"/>
      <c r="AAD2" s="143"/>
      <c r="AAE2" s="143"/>
      <c r="AAF2" s="143"/>
      <c r="AAG2" s="143"/>
      <c r="AAH2" s="143"/>
      <c r="AAI2" s="143"/>
      <c r="AAJ2" s="143"/>
      <c r="AAK2" s="143"/>
      <c r="AAL2" s="143"/>
      <c r="AAM2" s="143"/>
      <c r="AAN2" s="143"/>
      <c r="AAO2" s="143"/>
      <c r="AAP2" s="143"/>
      <c r="AAQ2" s="143"/>
      <c r="AAR2" s="143"/>
      <c r="AAS2" s="143"/>
      <c r="AAT2" s="143"/>
      <c r="AAU2" s="143"/>
      <c r="AAV2" s="143"/>
      <c r="AAW2" s="143"/>
      <c r="AAX2" s="143"/>
      <c r="AAY2" s="143"/>
      <c r="AAZ2" s="143"/>
      <c r="ABA2" s="143"/>
      <c r="ABB2" s="143"/>
      <c r="ABC2" s="143"/>
      <c r="ABD2" s="143"/>
      <c r="ABE2" s="143"/>
      <c r="ABF2" s="143"/>
      <c r="ABG2" s="143"/>
      <c r="ABH2" s="143"/>
      <c r="ABI2" s="143"/>
      <c r="ABJ2" s="143"/>
      <c r="ABK2" s="143"/>
      <c r="ABL2" s="143"/>
      <c r="ABM2" s="143"/>
      <c r="ABN2" s="143"/>
      <c r="ABO2" s="143"/>
      <c r="ABP2" s="143"/>
      <c r="ABQ2" s="143"/>
      <c r="ABR2" s="143"/>
      <c r="ABS2" s="143"/>
      <c r="ABT2" s="143"/>
      <c r="ABU2" s="143"/>
      <c r="ABV2" s="143"/>
      <c r="ABW2" s="143"/>
      <c r="ABX2" s="143"/>
      <c r="ABY2" s="143"/>
      <c r="ABZ2" s="143"/>
      <c r="ACA2" s="143"/>
      <c r="ACB2" s="143"/>
      <c r="ACC2" s="143"/>
      <c r="ACD2" s="143"/>
      <c r="ACE2" s="143"/>
      <c r="ACF2" s="143"/>
      <c r="ACG2" s="143"/>
      <c r="ACH2" s="143"/>
      <c r="ACI2" s="143"/>
      <c r="ACJ2" s="143"/>
      <c r="ACK2" s="143"/>
      <c r="ACL2" s="143"/>
      <c r="ACM2" s="143"/>
      <c r="ACN2" s="143"/>
      <c r="ACO2" s="143"/>
      <c r="ACP2" s="143"/>
      <c r="ACQ2" s="143"/>
      <c r="ACR2" s="143"/>
      <c r="ACS2" s="143"/>
      <c r="ACT2" s="143"/>
      <c r="ACU2" s="143"/>
      <c r="ACV2" s="143"/>
      <c r="ACW2" s="143"/>
      <c r="ACX2" s="143"/>
      <c r="ACY2" s="143"/>
      <c r="ACZ2" s="143"/>
      <c r="ADA2" s="143"/>
      <c r="ADB2" s="143"/>
      <c r="ADC2" s="143"/>
      <c r="ADD2" s="143"/>
      <c r="ADE2" s="143"/>
      <c r="ADF2" s="143"/>
      <c r="ADG2" s="143"/>
      <c r="ADH2" s="143"/>
      <c r="ADI2" s="143"/>
      <c r="ADJ2" s="143"/>
      <c r="ADK2" s="143"/>
      <c r="ADL2" s="143"/>
      <c r="ADM2" s="143"/>
      <c r="ADN2" s="143"/>
      <c r="ADO2" s="143"/>
      <c r="ADP2" s="143"/>
      <c r="ADQ2" s="143"/>
      <c r="ADR2" s="143"/>
      <c r="ADS2" s="143"/>
      <c r="ADT2" s="143"/>
      <c r="ADU2" s="143"/>
      <c r="ADV2" s="143"/>
      <c r="ADW2" s="143"/>
      <c r="ADX2" s="143"/>
      <c r="ADY2" s="143"/>
      <c r="ADZ2" s="143"/>
      <c r="AEA2" s="143"/>
      <c r="AEB2" s="143"/>
      <c r="AEC2" s="143"/>
      <c r="AED2" s="143"/>
      <c r="AEE2" s="143"/>
      <c r="AEF2" s="143"/>
      <c r="AEG2" s="143"/>
      <c r="AEH2" s="143"/>
      <c r="AEI2" s="143"/>
      <c r="AEJ2" s="143"/>
      <c r="AEK2" s="143"/>
      <c r="AEL2" s="143"/>
      <c r="AEM2" s="143"/>
      <c r="AEN2" s="143"/>
      <c r="AEO2" s="143"/>
      <c r="AEP2" s="143"/>
      <c r="AEQ2" s="143"/>
      <c r="AER2" s="143"/>
      <c r="AES2" s="143"/>
      <c r="AET2" s="143"/>
      <c r="AEU2" s="143"/>
      <c r="AEV2" s="143"/>
      <c r="AEW2" s="143"/>
      <c r="AEX2" s="143"/>
      <c r="AEY2" s="143"/>
      <c r="AEZ2" s="143"/>
      <c r="AFA2" s="143"/>
      <c r="AFB2" s="143"/>
      <c r="AFC2" s="143"/>
      <c r="AFD2" s="143"/>
      <c r="AFE2" s="143"/>
      <c r="AFF2" s="143"/>
      <c r="AFG2" s="143"/>
      <c r="AFH2" s="143"/>
      <c r="AFI2" s="143"/>
      <c r="AFJ2" s="143"/>
      <c r="AFK2" s="143"/>
      <c r="AFL2" s="143"/>
      <c r="AFM2" s="143"/>
      <c r="AFN2" s="143"/>
      <c r="AFO2" s="143"/>
      <c r="AFP2" s="143"/>
      <c r="AFQ2" s="143"/>
      <c r="AFR2" s="143"/>
      <c r="AFS2" s="143"/>
      <c r="AFT2" s="143"/>
      <c r="AFU2" s="143"/>
      <c r="AFV2" s="143"/>
      <c r="AFW2" s="143"/>
      <c r="AFX2" s="143"/>
      <c r="AFY2" s="143"/>
      <c r="AFZ2" s="143"/>
      <c r="AGA2" s="143"/>
      <c r="AGB2" s="143"/>
      <c r="AGC2" s="143"/>
      <c r="AGD2" s="143"/>
      <c r="AGE2" s="143"/>
      <c r="AGF2" s="143"/>
      <c r="AGG2" s="143"/>
      <c r="AGH2" s="143"/>
      <c r="AGI2" s="143"/>
      <c r="AGJ2" s="143"/>
      <c r="AGK2" s="143"/>
      <c r="AGL2" s="143"/>
      <c r="AGM2" s="143"/>
      <c r="AGN2" s="143"/>
      <c r="AGO2" s="143"/>
      <c r="AGP2" s="143"/>
      <c r="AGQ2" s="143"/>
      <c r="AGR2" s="143"/>
      <c r="AGS2" s="143"/>
      <c r="AGT2" s="143"/>
      <c r="AGU2" s="143"/>
      <c r="AGV2" s="143"/>
      <c r="AGW2" s="143"/>
      <c r="AGX2" s="143"/>
      <c r="AGY2" s="143"/>
      <c r="AGZ2" s="143"/>
      <c r="AHA2" s="143"/>
      <c r="AHB2" s="143"/>
      <c r="AHC2" s="143"/>
      <c r="AHD2" s="143"/>
      <c r="AHE2" s="143"/>
      <c r="AHF2" s="143"/>
      <c r="AHG2" s="143"/>
      <c r="AHH2" s="143"/>
      <c r="AHI2" s="143"/>
      <c r="AHJ2" s="143"/>
      <c r="AHK2" s="143"/>
      <c r="AHL2" s="143"/>
      <c r="AHM2" s="143"/>
      <c r="AHN2" s="143"/>
      <c r="AHO2" s="143"/>
      <c r="AHP2" s="143"/>
      <c r="AHQ2" s="143"/>
      <c r="AHR2" s="143"/>
      <c r="AHS2" s="143"/>
      <c r="AHT2" s="143"/>
      <c r="AHU2" s="143"/>
      <c r="AHV2" s="143"/>
      <c r="AHW2" s="143"/>
      <c r="AHX2" s="143"/>
      <c r="AHY2" s="143"/>
      <c r="AHZ2" s="143"/>
      <c r="AIA2" s="143"/>
      <c r="AIB2" s="143"/>
      <c r="AIC2" s="143"/>
      <c r="AID2" s="143"/>
      <c r="AIE2" s="143"/>
      <c r="AIF2" s="143"/>
      <c r="AIG2" s="143"/>
      <c r="AIH2" s="143"/>
      <c r="AII2" s="143"/>
      <c r="AIJ2" s="143"/>
      <c r="AIK2" s="143"/>
      <c r="AIL2" s="143"/>
      <c r="AIM2" s="143"/>
      <c r="AIN2" s="143"/>
      <c r="AIO2" s="143"/>
      <c r="AIP2" s="143"/>
      <c r="AIQ2" s="143"/>
      <c r="AIR2" s="143"/>
      <c r="AIS2" s="143"/>
      <c r="AIT2" s="143"/>
      <c r="AIU2" s="143"/>
      <c r="AIV2" s="143"/>
      <c r="AIW2" s="143"/>
      <c r="AIX2" s="143"/>
      <c r="AIY2" s="143"/>
      <c r="AIZ2" s="143"/>
      <c r="AJA2" s="143"/>
      <c r="AJB2" s="143"/>
      <c r="AJC2" s="143"/>
      <c r="AJD2" s="143"/>
      <c r="AJE2" s="143"/>
      <c r="AJF2" s="143"/>
      <c r="AJG2" s="143"/>
      <c r="AJH2" s="143"/>
      <c r="AJI2" s="143"/>
      <c r="AJJ2" s="143"/>
      <c r="AJK2" s="143"/>
      <c r="AJL2" s="143"/>
      <c r="AJM2" s="143"/>
      <c r="AJN2" s="143"/>
      <c r="AJO2" s="143"/>
      <c r="AJP2" s="143"/>
      <c r="AJQ2" s="143"/>
      <c r="AJR2" s="143"/>
      <c r="AJS2" s="143"/>
      <c r="AJT2" s="143"/>
      <c r="AJU2" s="143"/>
      <c r="AJV2" s="143"/>
      <c r="AJW2" s="143"/>
      <c r="AJX2" s="143"/>
      <c r="AJY2" s="143"/>
      <c r="AJZ2" s="143"/>
      <c r="AKA2" s="143"/>
      <c r="AKB2" s="143"/>
      <c r="AKC2" s="143"/>
      <c r="AKD2" s="143"/>
      <c r="AKE2" s="143"/>
      <c r="AKF2" s="143"/>
      <c r="AKG2" s="143"/>
      <c r="AKH2" s="143"/>
      <c r="AKI2" s="143"/>
      <c r="AKJ2" s="143"/>
      <c r="AKK2" s="143"/>
      <c r="AKL2" s="143"/>
      <c r="AKM2" s="143"/>
      <c r="AKN2" s="143"/>
      <c r="AKO2" s="143"/>
      <c r="AKP2" s="143"/>
      <c r="AKQ2" s="143"/>
      <c r="AKR2" s="143"/>
      <c r="AKS2" s="143"/>
      <c r="AKT2" s="143"/>
      <c r="AKU2" s="143"/>
      <c r="AKV2" s="143"/>
      <c r="AKW2" s="143"/>
      <c r="AKX2" s="143"/>
      <c r="AKY2" s="143"/>
      <c r="AKZ2" s="143"/>
      <c r="ALA2" s="143"/>
      <c r="ALB2" s="143"/>
      <c r="ALC2" s="143"/>
      <c r="ALD2" s="143"/>
      <c r="ALE2" s="143"/>
      <c r="ALF2" s="143"/>
      <c r="ALG2" s="143"/>
      <c r="ALH2" s="143"/>
      <c r="ALI2" s="143"/>
      <c r="ALJ2" s="143"/>
      <c r="ALK2" s="143"/>
      <c r="ALL2" s="143"/>
      <c r="ALM2" s="143"/>
      <c r="ALN2" s="143"/>
      <c r="ALO2" s="143"/>
      <c r="ALP2" s="143"/>
      <c r="ALQ2" s="143"/>
      <c r="ALR2" s="143"/>
      <c r="ALS2" s="143"/>
      <c r="ALT2" s="143"/>
      <c r="ALU2" s="143"/>
      <c r="ALV2" s="143"/>
      <c r="ALW2" s="143"/>
      <c r="ALX2" s="143"/>
      <c r="ALY2" s="143"/>
      <c r="ALZ2" s="143"/>
      <c r="AMA2" s="143"/>
      <c r="AMB2" s="143"/>
      <c r="AMC2" s="143"/>
      <c r="AMD2" s="143"/>
      <c r="AME2" s="143"/>
      <c r="AMF2" s="143"/>
      <c r="AMG2" s="143"/>
      <c r="AMH2" s="143"/>
      <c r="AMI2" s="143"/>
      <c r="AMJ2" s="143"/>
      <c r="AMK2" s="143"/>
      <c r="AML2" s="143"/>
      <c r="AMM2" s="143"/>
      <c r="AMN2" s="143"/>
      <c r="AMO2" s="143"/>
      <c r="AMP2" s="143"/>
      <c r="AMQ2" s="143"/>
      <c r="AMR2" s="143"/>
      <c r="AMS2" s="143"/>
      <c r="AMT2" s="143"/>
      <c r="AMU2" s="143"/>
      <c r="AMV2" s="143"/>
      <c r="AMW2" s="143"/>
      <c r="AMX2" s="143"/>
      <c r="AMY2" s="143"/>
      <c r="AMZ2" s="143"/>
      <c r="ANA2" s="143"/>
      <c r="ANB2" s="143"/>
      <c r="ANC2" s="143"/>
      <c r="AND2" s="143"/>
      <c r="ANE2" s="143"/>
      <c r="ANF2" s="143"/>
      <c r="ANG2" s="143"/>
      <c r="ANH2" s="143"/>
      <c r="ANI2" s="143"/>
      <c r="ANJ2" s="143"/>
      <c r="ANK2" s="143"/>
      <c r="ANL2" s="143"/>
      <c r="ANM2" s="143"/>
      <c r="ANN2" s="143"/>
      <c r="ANO2" s="143"/>
      <c r="ANP2" s="143"/>
      <c r="ANQ2" s="143"/>
      <c r="ANR2" s="143"/>
      <c r="ANS2" s="143"/>
      <c r="ANT2" s="143"/>
      <c r="ANU2" s="143"/>
      <c r="ANV2" s="143"/>
      <c r="ANW2" s="143"/>
      <c r="ANX2" s="143"/>
      <c r="ANY2" s="143"/>
      <c r="ANZ2" s="143"/>
      <c r="AOA2" s="143"/>
      <c r="AOB2" s="143"/>
      <c r="AOC2" s="143"/>
      <c r="AOD2" s="143"/>
      <c r="AOE2" s="143"/>
      <c r="AOF2" s="143"/>
      <c r="AOG2" s="143"/>
      <c r="AOH2" s="143"/>
      <c r="AOI2" s="143"/>
      <c r="AOJ2" s="143"/>
      <c r="AOK2" s="143"/>
      <c r="AOL2" s="143"/>
      <c r="AOM2" s="143"/>
      <c r="AON2" s="143"/>
      <c r="AOO2" s="143"/>
      <c r="AOP2" s="143"/>
      <c r="AOQ2" s="143"/>
      <c r="AOR2" s="143"/>
      <c r="AOS2" s="143"/>
      <c r="AOT2" s="143"/>
      <c r="AOU2" s="143"/>
      <c r="AOV2" s="143"/>
      <c r="AOW2" s="143"/>
      <c r="AOX2" s="143"/>
      <c r="AOY2" s="143"/>
      <c r="AOZ2" s="143"/>
      <c r="APA2" s="143"/>
      <c r="APB2" s="143"/>
      <c r="APC2" s="143"/>
      <c r="APD2" s="143"/>
      <c r="APE2" s="143"/>
      <c r="APF2" s="143"/>
      <c r="APG2" s="143"/>
      <c r="APH2" s="143"/>
      <c r="API2" s="143"/>
      <c r="APJ2" s="143"/>
      <c r="APK2" s="143"/>
      <c r="APL2" s="143"/>
      <c r="APM2" s="143"/>
      <c r="APN2" s="143"/>
      <c r="APO2" s="143"/>
      <c r="APP2" s="143"/>
      <c r="APQ2" s="143"/>
      <c r="APR2" s="143"/>
      <c r="APS2" s="143"/>
      <c r="APT2" s="143"/>
      <c r="APU2" s="143"/>
      <c r="APV2" s="143"/>
      <c r="APW2" s="143"/>
      <c r="APX2" s="143"/>
      <c r="APY2" s="143"/>
      <c r="APZ2" s="143"/>
      <c r="AQA2" s="143"/>
      <c r="AQB2" s="143"/>
      <c r="AQC2" s="143"/>
      <c r="AQD2" s="143"/>
      <c r="AQE2" s="143"/>
      <c r="AQF2" s="143"/>
      <c r="AQG2" s="143"/>
      <c r="AQH2" s="143"/>
      <c r="AQI2" s="143"/>
      <c r="AQJ2" s="143"/>
      <c r="AQK2" s="143"/>
      <c r="AQL2" s="143"/>
      <c r="AQM2" s="143"/>
      <c r="AQN2" s="143"/>
      <c r="AQO2" s="143"/>
      <c r="AQP2" s="143"/>
      <c r="AQQ2" s="143"/>
      <c r="AQR2" s="143"/>
      <c r="AQS2" s="143"/>
      <c r="AQT2" s="143"/>
      <c r="AQU2" s="143"/>
      <c r="AQV2" s="143"/>
      <c r="AQW2" s="143"/>
      <c r="AQX2" s="143"/>
      <c r="AQY2" s="143"/>
      <c r="AQZ2" s="143"/>
      <c r="ARA2" s="143"/>
      <c r="ARB2" s="143"/>
      <c r="ARC2" s="143"/>
      <c r="ARD2" s="143"/>
      <c r="ARE2" s="143"/>
      <c r="ARF2" s="143"/>
      <c r="ARG2" s="143"/>
      <c r="ARH2" s="143"/>
      <c r="ARI2" s="143"/>
      <c r="ARJ2" s="143"/>
      <c r="ARK2" s="143"/>
      <c r="ARL2" s="143"/>
      <c r="ARM2" s="143"/>
      <c r="ARN2" s="143"/>
      <c r="ARO2" s="143"/>
      <c r="ARP2" s="143"/>
      <c r="ARQ2" s="143"/>
      <c r="ARR2" s="143"/>
      <c r="ARS2" s="143"/>
      <c r="ART2" s="143"/>
      <c r="ARU2" s="143"/>
      <c r="ARV2" s="143"/>
      <c r="ARW2" s="143"/>
      <c r="ARX2" s="143"/>
      <c r="ARY2" s="143"/>
      <c r="ARZ2" s="143"/>
      <c r="ASA2" s="143"/>
      <c r="ASB2" s="143"/>
      <c r="ASC2" s="143"/>
      <c r="ASD2" s="143"/>
      <c r="ASE2" s="143"/>
      <c r="ASF2" s="143"/>
      <c r="ASG2" s="143"/>
      <c r="ASH2" s="143"/>
      <c r="ASI2" s="143"/>
      <c r="ASJ2" s="143"/>
      <c r="ASK2" s="143"/>
      <c r="ASL2" s="143"/>
      <c r="ASM2" s="143"/>
      <c r="ASN2" s="143"/>
      <c r="ASO2" s="143"/>
      <c r="ASP2" s="143"/>
      <c r="ASQ2" s="143"/>
      <c r="ASR2" s="143"/>
      <c r="ASS2" s="143"/>
      <c r="AST2" s="143"/>
      <c r="ASU2" s="143"/>
      <c r="ASV2" s="143"/>
      <c r="ASW2" s="143"/>
      <c r="ASX2" s="143"/>
      <c r="ASY2" s="143"/>
      <c r="ASZ2" s="143"/>
      <c r="ATA2" s="143"/>
      <c r="ATB2" s="143"/>
      <c r="ATC2" s="143"/>
      <c r="ATD2" s="143"/>
      <c r="ATE2" s="143"/>
      <c r="ATF2" s="143"/>
      <c r="ATG2" s="143"/>
      <c r="ATH2" s="143"/>
      <c r="ATI2" s="143"/>
      <c r="ATJ2" s="143"/>
      <c r="ATK2" s="143"/>
      <c r="ATL2" s="143"/>
      <c r="ATM2" s="143"/>
      <c r="ATN2" s="143"/>
      <c r="ATO2" s="143"/>
      <c r="ATP2" s="143"/>
      <c r="ATQ2" s="143"/>
      <c r="ATR2" s="143"/>
      <c r="ATS2" s="143"/>
      <c r="ATT2" s="143"/>
      <c r="ATU2" s="143"/>
      <c r="ATV2" s="143"/>
      <c r="ATW2" s="143"/>
      <c r="ATX2" s="143"/>
      <c r="ATY2" s="143"/>
      <c r="ATZ2" s="143"/>
      <c r="AUA2" s="143"/>
      <c r="AUB2" s="143"/>
      <c r="AUC2" s="143"/>
      <c r="AUD2" s="143"/>
      <c r="AUE2" s="143"/>
      <c r="AUF2" s="143"/>
      <c r="AUG2" s="143"/>
      <c r="AUH2" s="143"/>
      <c r="AUI2" s="143"/>
      <c r="AUJ2" s="143"/>
      <c r="AUK2" s="143"/>
      <c r="AUL2" s="143"/>
      <c r="AUM2" s="143"/>
      <c r="AUN2" s="143"/>
      <c r="AUO2" s="143"/>
      <c r="AUP2" s="143"/>
      <c r="AUQ2" s="143"/>
      <c r="AUR2" s="143"/>
      <c r="AUS2" s="143"/>
      <c r="AUT2" s="143"/>
      <c r="AUU2" s="143"/>
      <c r="AUV2" s="143"/>
      <c r="AUW2" s="143"/>
      <c r="AUX2" s="143"/>
      <c r="AUY2" s="143"/>
      <c r="AUZ2" s="143"/>
      <c r="AVA2" s="143"/>
      <c r="AVB2" s="143"/>
      <c r="AVC2" s="143"/>
      <c r="AVD2" s="143"/>
      <c r="AVE2" s="143"/>
      <c r="AVF2" s="143"/>
      <c r="AVG2" s="143"/>
      <c r="AVH2" s="143"/>
      <c r="AVI2" s="143"/>
      <c r="AVJ2" s="143"/>
      <c r="AVK2" s="143"/>
      <c r="AVL2" s="143"/>
      <c r="AVM2" s="143"/>
      <c r="AVN2" s="143"/>
      <c r="AVO2" s="143"/>
      <c r="AVP2" s="143"/>
      <c r="AVQ2" s="143"/>
      <c r="AVR2" s="143"/>
      <c r="AVS2" s="143"/>
      <c r="AVT2" s="143"/>
      <c r="AVU2" s="143"/>
      <c r="AVV2" s="143"/>
      <c r="AVW2" s="143"/>
      <c r="AVX2" s="143"/>
      <c r="AVY2" s="143"/>
      <c r="AVZ2" s="143"/>
      <c r="AWA2" s="143"/>
      <c r="AWB2" s="143"/>
      <c r="AWC2" s="143"/>
      <c r="AWD2" s="143"/>
      <c r="AWE2" s="143"/>
      <c r="AWF2" s="143"/>
      <c r="AWG2" s="143"/>
      <c r="AWH2" s="143"/>
      <c r="AWI2" s="143"/>
      <c r="AWJ2" s="143"/>
      <c r="AWK2" s="143"/>
      <c r="AWL2" s="143"/>
      <c r="AWM2" s="143"/>
      <c r="AWN2" s="143"/>
      <c r="AWO2" s="143"/>
      <c r="AWP2" s="143"/>
      <c r="AWQ2" s="143"/>
      <c r="AWR2" s="143"/>
      <c r="AWS2" s="143"/>
      <c r="AWT2" s="143"/>
      <c r="AWU2" s="143"/>
      <c r="AWV2" s="143"/>
      <c r="AWW2" s="143"/>
      <c r="AWX2" s="143"/>
      <c r="AWY2" s="143"/>
      <c r="AWZ2" s="143"/>
      <c r="AXA2" s="143"/>
      <c r="AXB2" s="143"/>
      <c r="AXC2" s="143"/>
      <c r="AXD2" s="143"/>
      <c r="AXE2" s="143"/>
      <c r="AXF2" s="143"/>
      <c r="AXG2" s="143"/>
      <c r="AXH2" s="143"/>
      <c r="AXI2" s="143"/>
      <c r="AXJ2" s="143"/>
      <c r="AXK2" s="143"/>
      <c r="AXL2" s="143"/>
      <c r="AXM2" s="143"/>
      <c r="AXN2" s="143"/>
      <c r="AXO2" s="143"/>
      <c r="AXP2" s="143"/>
      <c r="AXQ2" s="143"/>
      <c r="AXR2" s="143"/>
      <c r="AXS2" s="143"/>
      <c r="AXT2" s="143"/>
      <c r="AXU2" s="143"/>
      <c r="AXV2" s="143"/>
      <c r="AXW2" s="143"/>
      <c r="AXX2" s="143"/>
      <c r="AXY2" s="143"/>
      <c r="AXZ2" s="143"/>
      <c r="AYA2" s="143"/>
      <c r="AYB2" s="143"/>
      <c r="AYC2" s="143"/>
      <c r="AYD2" s="143"/>
      <c r="AYE2" s="143"/>
      <c r="AYF2" s="143"/>
      <c r="AYG2" s="143"/>
      <c r="AYH2" s="143"/>
      <c r="AYI2" s="143"/>
      <c r="AYJ2" s="143"/>
      <c r="AYK2" s="143"/>
      <c r="AYL2" s="143"/>
      <c r="AYM2" s="143"/>
      <c r="AYN2" s="143"/>
      <c r="AYO2" s="143"/>
      <c r="AYP2" s="143"/>
      <c r="AYQ2" s="143"/>
      <c r="AYR2" s="143"/>
      <c r="AYS2" s="143"/>
      <c r="AYT2" s="143"/>
      <c r="AYU2" s="143"/>
      <c r="AYV2" s="143"/>
      <c r="AYW2" s="143"/>
      <c r="AYX2" s="143"/>
      <c r="AYY2" s="143"/>
      <c r="AYZ2" s="143"/>
      <c r="AZA2" s="143"/>
      <c r="AZB2" s="143"/>
      <c r="AZC2" s="143"/>
      <c r="AZD2" s="143"/>
      <c r="AZE2" s="143"/>
      <c r="AZF2" s="143"/>
      <c r="AZG2" s="143"/>
      <c r="AZH2" s="143"/>
      <c r="AZI2" s="143"/>
      <c r="AZJ2" s="143"/>
      <c r="AZK2" s="143"/>
      <c r="AZL2" s="143"/>
      <c r="AZM2" s="143"/>
      <c r="AZN2" s="143"/>
      <c r="AZO2" s="143"/>
      <c r="AZP2" s="143"/>
      <c r="AZQ2" s="143"/>
      <c r="AZR2" s="143"/>
      <c r="AZS2" s="143"/>
      <c r="AZT2" s="143"/>
      <c r="AZU2" s="143"/>
      <c r="AZV2" s="143"/>
      <c r="AZW2" s="143"/>
      <c r="AZX2" s="143"/>
      <c r="AZY2" s="143"/>
      <c r="AZZ2" s="143"/>
      <c r="BAA2" s="143"/>
      <c r="BAB2" s="143"/>
      <c r="BAC2" s="143"/>
      <c r="BAD2" s="143"/>
      <c r="BAE2" s="143"/>
      <c r="BAF2" s="143"/>
      <c r="BAG2" s="143"/>
      <c r="BAH2" s="143"/>
      <c r="BAI2" s="143"/>
      <c r="BAJ2" s="143"/>
      <c r="BAK2" s="143"/>
      <c r="BAL2" s="143"/>
      <c r="BAM2" s="143"/>
      <c r="BAN2" s="143"/>
      <c r="BAO2" s="143"/>
      <c r="BAP2" s="143"/>
      <c r="BAQ2" s="143"/>
      <c r="BAR2" s="143"/>
      <c r="BAS2" s="143"/>
      <c r="BAT2" s="143"/>
      <c r="BAU2" s="143"/>
      <c r="BAV2" s="143"/>
      <c r="BAW2" s="143"/>
      <c r="BAX2" s="143"/>
      <c r="BAY2" s="143"/>
      <c r="BAZ2" s="143"/>
      <c r="BBA2" s="143"/>
      <c r="BBB2" s="143"/>
      <c r="BBC2" s="143"/>
      <c r="BBD2" s="143"/>
      <c r="BBE2" s="143"/>
      <c r="BBF2" s="143"/>
      <c r="BBG2" s="143"/>
      <c r="BBH2" s="143"/>
      <c r="BBI2" s="143"/>
      <c r="BBJ2" s="143"/>
      <c r="BBK2" s="143"/>
      <c r="BBL2" s="143"/>
      <c r="BBM2" s="143"/>
      <c r="BBN2" s="143"/>
      <c r="BBO2" s="143"/>
      <c r="BBP2" s="143"/>
      <c r="BBQ2" s="143"/>
      <c r="BBR2" s="143"/>
      <c r="BBS2" s="143"/>
      <c r="BBT2" s="143"/>
      <c r="BBU2" s="143"/>
      <c r="BBV2" s="143"/>
      <c r="BBW2" s="143"/>
      <c r="BBX2" s="143"/>
      <c r="BBY2" s="143"/>
      <c r="BBZ2" s="143"/>
      <c r="BCA2" s="143"/>
      <c r="BCB2" s="143"/>
      <c r="BCC2" s="143"/>
      <c r="BCD2" s="143"/>
      <c r="BCE2" s="143"/>
      <c r="BCF2" s="143"/>
      <c r="BCG2" s="143"/>
      <c r="BCH2" s="143"/>
      <c r="BCI2" s="143"/>
      <c r="BCJ2" s="143"/>
      <c r="BCK2" s="143"/>
      <c r="BCL2" s="143"/>
      <c r="BCM2" s="143"/>
      <c r="BCN2" s="143"/>
      <c r="BCO2" s="143"/>
      <c r="BCP2" s="143"/>
      <c r="BCQ2" s="143"/>
      <c r="BCR2" s="143"/>
      <c r="BCS2" s="143"/>
      <c r="BCT2" s="143"/>
      <c r="BCU2" s="143"/>
      <c r="BCV2" s="143"/>
      <c r="BCW2" s="143"/>
      <c r="BCX2" s="143"/>
      <c r="BCY2" s="143"/>
      <c r="BCZ2" s="143"/>
      <c r="BDA2" s="143"/>
      <c r="BDB2" s="143"/>
      <c r="BDC2" s="143"/>
      <c r="BDD2" s="143"/>
      <c r="BDE2" s="143"/>
      <c r="BDF2" s="143"/>
      <c r="BDG2" s="143"/>
      <c r="BDH2" s="143"/>
      <c r="BDI2" s="143"/>
      <c r="BDJ2" s="143"/>
      <c r="BDK2" s="143"/>
      <c r="BDL2" s="143"/>
      <c r="BDM2" s="143"/>
      <c r="BDN2" s="143"/>
      <c r="BDO2" s="143"/>
      <c r="BDP2" s="143"/>
      <c r="BDQ2" s="143"/>
      <c r="BDR2" s="143"/>
      <c r="BDS2" s="143"/>
      <c r="BDT2" s="143"/>
      <c r="BDU2" s="143"/>
      <c r="BDV2" s="143"/>
      <c r="BDW2" s="143"/>
      <c r="BDX2" s="143"/>
      <c r="BDY2" s="143"/>
      <c r="BDZ2" s="143"/>
      <c r="BEA2" s="143"/>
      <c r="BEB2" s="143"/>
      <c r="BEC2" s="143"/>
      <c r="BED2" s="143"/>
      <c r="BEE2" s="143"/>
      <c r="BEF2" s="143"/>
      <c r="BEG2" s="143"/>
      <c r="BEH2" s="143"/>
      <c r="BEI2" s="143"/>
      <c r="BEJ2" s="143"/>
      <c r="BEK2" s="143"/>
      <c r="BEL2" s="143"/>
      <c r="BEM2" s="143"/>
      <c r="BEN2" s="143"/>
      <c r="BEO2" s="143"/>
      <c r="BEP2" s="143"/>
      <c r="BEQ2" s="143"/>
      <c r="BER2" s="143"/>
      <c r="BES2" s="143"/>
      <c r="BET2" s="143"/>
      <c r="BEU2" s="143"/>
      <c r="BEV2" s="143"/>
      <c r="BEW2" s="143"/>
      <c r="BEX2" s="143"/>
      <c r="BEY2" s="143"/>
      <c r="BEZ2" s="143"/>
      <c r="BFA2" s="143"/>
      <c r="BFB2" s="143"/>
      <c r="BFC2" s="143"/>
      <c r="BFD2" s="143"/>
      <c r="BFE2" s="143"/>
      <c r="BFF2" s="143"/>
      <c r="BFG2" s="143"/>
      <c r="BFH2" s="143"/>
      <c r="BFI2" s="143"/>
      <c r="BFJ2" s="143"/>
      <c r="BFK2" s="143"/>
      <c r="BFL2" s="143"/>
      <c r="BFM2" s="143"/>
      <c r="BFN2" s="143"/>
      <c r="BFO2" s="143"/>
      <c r="BFP2" s="143"/>
      <c r="BFQ2" s="143"/>
      <c r="BFR2" s="143"/>
      <c r="BFS2" s="143"/>
      <c r="BFT2" s="143"/>
      <c r="BFU2" s="143"/>
      <c r="BFV2" s="143"/>
      <c r="BFW2" s="143"/>
      <c r="BFX2" s="143"/>
      <c r="BFY2" s="143"/>
      <c r="BFZ2" s="143"/>
      <c r="BGA2" s="143"/>
      <c r="BGB2" s="143"/>
      <c r="BGC2" s="143"/>
      <c r="BGD2" s="143"/>
      <c r="BGE2" s="143"/>
      <c r="BGF2" s="143"/>
      <c r="BGG2" s="143"/>
      <c r="BGH2" s="143"/>
      <c r="BGI2" s="143"/>
      <c r="BGJ2" s="143"/>
      <c r="BGK2" s="143"/>
      <c r="BGL2" s="143"/>
      <c r="BGM2" s="143"/>
      <c r="BGN2" s="143"/>
      <c r="BGO2" s="143"/>
      <c r="BGP2" s="143"/>
      <c r="BGQ2" s="143"/>
      <c r="BGR2" s="143"/>
      <c r="BGS2" s="143"/>
      <c r="BGT2" s="143"/>
      <c r="BGU2" s="143"/>
      <c r="BGV2" s="143"/>
      <c r="BGW2" s="143"/>
      <c r="BGX2" s="143"/>
      <c r="BGY2" s="143"/>
      <c r="BGZ2" s="143"/>
      <c r="BHA2" s="143"/>
      <c r="BHB2" s="143"/>
      <c r="BHC2" s="143"/>
      <c r="BHD2" s="143"/>
      <c r="BHE2" s="143"/>
      <c r="BHF2" s="143"/>
      <c r="BHG2" s="143"/>
      <c r="BHH2" s="143"/>
      <c r="BHI2" s="143"/>
      <c r="BHJ2" s="143"/>
      <c r="BHK2" s="143"/>
      <c r="BHL2" s="143"/>
      <c r="BHM2" s="143"/>
      <c r="BHN2" s="143"/>
      <c r="BHO2" s="143"/>
      <c r="BHP2" s="143"/>
      <c r="BHQ2" s="143"/>
      <c r="BHR2" s="143"/>
      <c r="BHS2" s="143"/>
      <c r="BHT2" s="143"/>
      <c r="BHU2" s="143"/>
      <c r="BHV2" s="143"/>
      <c r="BHW2" s="143"/>
      <c r="BHX2" s="143"/>
      <c r="BHY2" s="143"/>
      <c r="BHZ2" s="143"/>
      <c r="BIA2" s="143"/>
      <c r="BIB2" s="143"/>
      <c r="BIC2" s="143"/>
      <c r="BID2" s="143"/>
      <c r="BIE2" s="143"/>
      <c r="BIF2" s="143"/>
      <c r="BIG2" s="143"/>
      <c r="BIH2" s="143"/>
      <c r="BII2" s="143"/>
      <c r="BIJ2" s="143"/>
      <c r="BIK2" s="143"/>
      <c r="BIL2" s="143"/>
      <c r="BIM2" s="143"/>
      <c r="BIN2" s="143"/>
      <c r="BIO2" s="143"/>
      <c r="BIP2" s="143"/>
      <c r="BIQ2" s="143"/>
      <c r="BIR2" s="143"/>
      <c r="BIS2" s="143"/>
      <c r="BIT2" s="143"/>
      <c r="BIU2" s="143"/>
      <c r="BIV2" s="143"/>
      <c r="BIW2" s="143"/>
      <c r="BIX2" s="143"/>
      <c r="BIY2" s="143"/>
      <c r="BIZ2" s="143"/>
      <c r="BJA2" s="143"/>
      <c r="BJB2" s="143"/>
      <c r="BJC2" s="143"/>
      <c r="BJD2" s="143"/>
      <c r="BJE2" s="143"/>
      <c r="BJF2" s="143"/>
      <c r="BJG2" s="143"/>
      <c r="BJH2" s="143"/>
      <c r="BJI2" s="143"/>
      <c r="BJJ2" s="143"/>
      <c r="BJK2" s="143"/>
      <c r="BJL2" s="143"/>
      <c r="BJM2" s="143"/>
      <c r="BJN2" s="143"/>
      <c r="BJO2" s="143"/>
      <c r="BJP2" s="143"/>
      <c r="BJQ2" s="143"/>
      <c r="BJR2" s="143"/>
      <c r="BJS2" s="143"/>
      <c r="BJT2" s="143"/>
      <c r="BJU2" s="143"/>
      <c r="BJV2" s="143"/>
      <c r="BJW2" s="143"/>
      <c r="BJX2" s="143"/>
      <c r="BJY2" s="143"/>
      <c r="BJZ2" s="143"/>
      <c r="BKA2" s="143"/>
      <c r="BKB2" s="143"/>
      <c r="BKC2" s="143"/>
      <c r="BKD2" s="143"/>
      <c r="BKE2" s="143"/>
      <c r="BKF2" s="143"/>
      <c r="BKG2" s="143"/>
      <c r="BKH2" s="143"/>
      <c r="BKI2" s="143"/>
      <c r="BKJ2" s="143"/>
      <c r="BKK2" s="143"/>
      <c r="BKL2" s="143"/>
      <c r="BKM2" s="143"/>
      <c r="BKN2" s="143"/>
      <c r="BKO2" s="143"/>
      <c r="BKP2" s="143"/>
      <c r="BKQ2" s="143"/>
      <c r="BKR2" s="143"/>
      <c r="BKS2" s="143"/>
      <c r="BKT2" s="143"/>
      <c r="BKU2" s="143"/>
      <c r="BKV2" s="143"/>
      <c r="BKW2" s="143"/>
      <c r="BKX2" s="143"/>
      <c r="BKY2" s="143"/>
      <c r="BKZ2" s="143"/>
      <c r="BLA2" s="143"/>
      <c r="BLB2" s="143"/>
      <c r="BLC2" s="143"/>
      <c r="BLD2" s="143"/>
      <c r="BLE2" s="143"/>
      <c r="BLF2" s="143"/>
      <c r="BLG2" s="143"/>
      <c r="BLH2" s="143"/>
      <c r="BLI2" s="143"/>
      <c r="BLJ2" s="143"/>
      <c r="BLK2" s="143"/>
      <c r="BLL2" s="143"/>
      <c r="BLM2" s="143"/>
      <c r="BLN2" s="143"/>
      <c r="BLO2" s="143"/>
      <c r="BLP2" s="143"/>
      <c r="BLQ2" s="143"/>
      <c r="BLR2" s="143"/>
      <c r="BLS2" s="143"/>
      <c r="BLT2" s="143"/>
      <c r="BLU2" s="143"/>
      <c r="BLV2" s="143"/>
      <c r="BLW2" s="143"/>
      <c r="BLX2" s="143"/>
    </row>
    <row r="3" spans="1:1688" s="159" customFormat="1" ht="15" customHeight="1" x14ac:dyDescent="0.25">
      <c r="A3" s="146"/>
      <c r="B3" s="152"/>
      <c r="E3" s="170"/>
      <c r="F3" s="170"/>
      <c r="G3" s="170"/>
      <c r="H3" s="170"/>
      <c r="I3" s="170"/>
      <c r="J3" s="171"/>
      <c r="K3" s="171"/>
      <c r="L3" s="171"/>
      <c r="M3" s="171"/>
      <c r="N3" s="171"/>
    </row>
    <row r="4" spans="1:1688" s="160" customFormat="1" ht="4.5" customHeight="1" x14ac:dyDescent="0.25">
      <c r="A4" s="148"/>
      <c r="B4" s="172"/>
      <c r="C4" s="162"/>
      <c r="D4" s="173"/>
      <c r="E4" s="174"/>
      <c r="F4" s="174"/>
      <c r="G4" s="174"/>
      <c r="H4" s="174"/>
      <c r="I4" s="174"/>
      <c r="J4" s="175"/>
      <c r="K4" s="175"/>
      <c r="L4" s="175"/>
      <c r="M4" s="175"/>
      <c r="N4" s="175"/>
      <c r="O4" s="176"/>
      <c r="P4" s="162"/>
      <c r="Q4" s="173"/>
    </row>
    <row r="5" spans="1:1688" ht="27" customHeight="1" x14ac:dyDescent="0.3">
      <c r="B5" s="172"/>
      <c r="C5" s="177" t="str">
        <f ca="1">' '!A430</f>
        <v>Strength</v>
      </c>
      <c r="D5" s="178"/>
      <c r="E5" s="179">
        <v>5</v>
      </c>
      <c r="F5" s="179">
        <v>4</v>
      </c>
      <c r="G5" s="179">
        <v>3</v>
      </c>
      <c r="H5" s="179">
        <v>2</v>
      </c>
      <c r="I5" s="179">
        <v>1</v>
      </c>
      <c r="J5" s="180">
        <v>-1</v>
      </c>
      <c r="K5" s="180">
        <v>-2</v>
      </c>
      <c r="L5" s="180">
        <v>-3</v>
      </c>
      <c r="M5" s="180">
        <v>-4</v>
      </c>
      <c r="N5" s="180">
        <v>-5</v>
      </c>
      <c r="O5" s="176"/>
      <c r="P5" s="181" t="str">
        <f ca="1">' '!A431</f>
        <v>Weaknesses</v>
      </c>
      <c r="Q5" s="173"/>
      <c r="S5" s="182"/>
    </row>
    <row r="6" spans="1:1688" s="190" customFormat="1" ht="11.25" customHeight="1" x14ac:dyDescent="0.3">
      <c r="A6" s="149"/>
      <c r="B6" s="183"/>
      <c r="C6" s="184"/>
      <c r="D6" s="185"/>
      <c r="E6" s="179"/>
      <c r="F6" s="179"/>
      <c r="G6" s="179"/>
      <c r="H6" s="179"/>
      <c r="I6" s="179"/>
      <c r="J6" s="186"/>
      <c r="K6" s="186"/>
      <c r="L6" s="186"/>
      <c r="M6" s="186"/>
      <c r="N6" s="186"/>
      <c r="O6" s="187"/>
      <c r="P6" s="188"/>
      <c r="Q6" s="189"/>
      <c r="S6" s="191"/>
    </row>
    <row r="7" spans="1:1688" x14ac:dyDescent="0.25">
      <c r="B7" s="192" t="s">
        <v>569</v>
      </c>
      <c r="C7" s="193"/>
      <c r="D7" s="194">
        <v>1</v>
      </c>
      <c r="E7" s="195" t="str">
        <f>IF(D7=5,"❺","")</f>
        <v/>
      </c>
      <c r="F7" s="195" t="str">
        <f>IF(D7=4,"❹","")</f>
        <v/>
      </c>
      <c r="G7" s="195" t="str">
        <f>IF(D7=3,"❸","")</f>
        <v/>
      </c>
      <c r="H7" s="195" t="str">
        <f>IF(D7=2,"❷","")</f>
        <v/>
      </c>
      <c r="I7" s="196" t="str">
        <f>IF(D7=1,"❶","")</f>
        <v>❶</v>
      </c>
      <c r="J7" s="197" t="str">
        <f>IF(Q7=-1,"❶","")</f>
        <v/>
      </c>
      <c r="K7" s="198" t="str">
        <f>IF(Q7=-2,"❷","")</f>
        <v/>
      </c>
      <c r="L7" s="198" t="str">
        <f>IF(Q7=-3,"❸","")</f>
        <v/>
      </c>
      <c r="M7" s="198" t="str">
        <f>IF(Q7=-4,"❹","")</f>
        <v>❹</v>
      </c>
      <c r="N7" s="198" t="str">
        <f>IF(Q7=-5,"❺","")</f>
        <v/>
      </c>
      <c r="O7" s="192" t="s">
        <v>570</v>
      </c>
      <c r="P7" s="193"/>
      <c r="Q7" s="199">
        <v>-4</v>
      </c>
      <c r="S7" s="200"/>
      <c r="T7" s="200"/>
      <c r="V7" s="200"/>
    </row>
    <row r="8" spans="1:1688" x14ac:dyDescent="0.25">
      <c r="B8" s="201" t="s">
        <v>571</v>
      </c>
      <c r="C8" s="202"/>
      <c r="D8" s="203">
        <v>3</v>
      </c>
      <c r="E8" s="204" t="str">
        <f t="shared" ref="E8:E23" si="0">IF(D8=5,"❺","")</f>
        <v/>
      </c>
      <c r="F8" s="204" t="str">
        <f t="shared" ref="F8:F23" si="1">IF(D8=4,"❹","")</f>
        <v/>
      </c>
      <c r="G8" s="204" t="str">
        <f t="shared" ref="G8:G23" si="2">IF(D8=3,"❸","")</f>
        <v>❸</v>
      </c>
      <c r="H8" s="204" t="str">
        <f t="shared" ref="H8:H23" si="3">IF(D8=2,"❷","")</f>
        <v/>
      </c>
      <c r="I8" s="205" t="str">
        <f t="shared" ref="I8:I23" si="4">IF(D8=1,"❶","")</f>
        <v/>
      </c>
      <c r="J8" s="206" t="str">
        <f t="shared" ref="J8:J23" si="5">IF(Q8=-1,"❶","")</f>
        <v/>
      </c>
      <c r="K8" s="207" t="str">
        <f t="shared" ref="K8:K23" si="6">IF(Q8=-2,"❷","")</f>
        <v>❷</v>
      </c>
      <c r="L8" s="207" t="str">
        <f t="shared" ref="L8:L23" si="7">IF(Q8=-3,"❸","")</f>
        <v/>
      </c>
      <c r="M8" s="207" t="str">
        <f t="shared" ref="M8:M23" si="8">IF(Q8=-4,"❹","")</f>
        <v/>
      </c>
      <c r="N8" s="207" t="str">
        <f t="shared" ref="N8:N23" si="9">IF(Q8=-5,"❺","")</f>
        <v/>
      </c>
      <c r="O8" s="201" t="s">
        <v>572</v>
      </c>
      <c r="P8" s="202"/>
      <c r="Q8" s="208">
        <v>-2</v>
      </c>
      <c r="S8" s="200"/>
      <c r="T8" s="200"/>
      <c r="V8" s="200"/>
    </row>
    <row r="9" spans="1:1688" x14ac:dyDescent="0.25">
      <c r="B9" s="201" t="s">
        <v>573</v>
      </c>
      <c r="C9" s="202"/>
      <c r="D9" s="203"/>
      <c r="E9" s="195" t="str">
        <f t="shared" si="0"/>
        <v/>
      </c>
      <c r="F9" s="195" t="str">
        <f t="shared" si="1"/>
        <v/>
      </c>
      <c r="G9" s="195" t="str">
        <f t="shared" si="2"/>
        <v/>
      </c>
      <c r="H9" s="195" t="str">
        <f t="shared" si="3"/>
        <v/>
      </c>
      <c r="I9" s="196" t="str">
        <f t="shared" si="4"/>
        <v/>
      </c>
      <c r="J9" s="197" t="str">
        <f t="shared" si="5"/>
        <v/>
      </c>
      <c r="K9" s="198" t="str">
        <f t="shared" si="6"/>
        <v/>
      </c>
      <c r="L9" s="198" t="str">
        <f t="shared" si="7"/>
        <v/>
      </c>
      <c r="M9" s="198" t="str">
        <f t="shared" si="8"/>
        <v/>
      </c>
      <c r="N9" s="198" t="str">
        <f t="shared" si="9"/>
        <v/>
      </c>
      <c r="O9" s="201" t="s">
        <v>574</v>
      </c>
      <c r="P9" s="202"/>
      <c r="Q9" s="208"/>
      <c r="S9" s="200"/>
      <c r="T9" s="200"/>
      <c r="V9" s="200"/>
    </row>
    <row r="10" spans="1:1688" x14ac:dyDescent="0.25">
      <c r="B10" s="201" t="s">
        <v>575</v>
      </c>
      <c r="C10" s="202"/>
      <c r="D10" s="203"/>
      <c r="E10" s="204" t="str">
        <f t="shared" si="0"/>
        <v/>
      </c>
      <c r="F10" s="204" t="str">
        <f t="shared" si="1"/>
        <v/>
      </c>
      <c r="G10" s="204" t="str">
        <f t="shared" si="2"/>
        <v/>
      </c>
      <c r="H10" s="204" t="str">
        <f t="shared" si="3"/>
        <v/>
      </c>
      <c r="I10" s="205" t="str">
        <f t="shared" si="4"/>
        <v/>
      </c>
      <c r="J10" s="206" t="str">
        <f t="shared" si="5"/>
        <v/>
      </c>
      <c r="K10" s="207" t="str">
        <f t="shared" si="6"/>
        <v/>
      </c>
      <c r="L10" s="207" t="str">
        <f t="shared" si="7"/>
        <v/>
      </c>
      <c r="M10" s="207" t="str">
        <f t="shared" si="8"/>
        <v/>
      </c>
      <c r="N10" s="207" t="str">
        <f t="shared" si="9"/>
        <v/>
      </c>
      <c r="O10" s="201" t="s">
        <v>576</v>
      </c>
      <c r="P10" s="202"/>
      <c r="Q10" s="208"/>
      <c r="S10" s="200"/>
      <c r="T10" s="200"/>
      <c r="V10" s="200"/>
    </row>
    <row r="11" spans="1:1688" x14ac:dyDescent="0.25">
      <c r="B11" s="201" t="s">
        <v>577</v>
      </c>
      <c r="C11" s="202"/>
      <c r="D11" s="203"/>
      <c r="E11" s="195" t="str">
        <f t="shared" si="0"/>
        <v/>
      </c>
      <c r="F11" s="195" t="str">
        <f t="shared" si="1"/>
        <v/>
      </c>
      <c r="G11" s="195" t="str">
        <f t="shared" si="2"/>
        <v/>
      </c>
      <c r="H11" s="195" t="str">
        <f t="shared" si="3"/>
        <v/>
      </c>
      <c r="I11" s="196" t="str">
        <f t="shared" si="4"/>
        <v/>
      </c>
      <c r="J11" s="197" t="str">
        <f t="shared" si="5"/>
        <v/>
      </c>
      <c r="K11" s="198" t="str">
        <f t="shared" si="6"/>
        <v/>
      </c>
      <c r="L11" s="198" t="str">
        <f t="shared" si="7"/>
        <v/>
      </c>
      <c r="M11" s="198" t="str">
        <f t="shared" si="8"/>
        <v/>
      </c>
      <c r="N11" s="198" t="str">
        <f t="shared" si="9"/>
        <v/>
      </c>
      <c r="O11" s="201" t="s">
        <v>578</v>
      </c>
      <c r="P11" s="202"/>
      <c r="Q11" s="208"/>
      <c r="S11" s="200"/>
      <c r="T11" s="200"/>
      <c r="V11" s="200"/>
    </row>
    <row r="12" spans="1:1688" x14ac:dyDescent="0.25">
      <c r="B12" s="201" t="s">
        <v>579</v>
      </c>
      <c r="C12" s="202"/>
      <c r="D12" s="203"/>
      <c r="E12" s="204" t="str">
        <f t="shared" si="0"/>
        <v/>
      </c>
      <c r="F12" s="204" t="str">
        <f t="shared" si="1"/>
        <v/>
      </c>
      <c r="G12" s="204" t="str">
        <f t="shared" si="2"/>
        <v/>
      </c>
      <c r="H12" s="204" t="str">
        <f t="shared" si="3"/>
        <v/>
      </c>
      <c r="I12" s="205" t="str">
        <f t="shared" si="4"/>
        <v/>
      </c>
      <c r="J12" s="206" t="str">
        <f t="shared" si="5"/>
        <v/>
      </c>
      <c r="K12" s="207" t="str">
        <f t="shared" si="6"/>
        <v/>
      </c>
      <c r="L12" s="207" t="str">
        <f t="shared" si="7"/>
        <v/>
      </c>
      <c r="M12" s="207" t="str">
        <f t="shared" si="8"/>
        <v/>
      </c>
      <c r="N12" s="207" t="str">
        <f t="shared" si="9"/>
        <v/>
      </c>
      <c r="O12" s="201" t="s">
        <v>580</v>
      </c>
      <c r="P12" s="202"/>
      <c r="Q12" s="208"/>
      <c r="S12" s="200"/>
      <c r="T12" s="200"/>
      <c r="V12" s="200"/>
    </row>
    <row r="13" spans="1:1688" x14ac:dyDescent="0.25">
      <c r="B13" s="201" t="s">
        <v>581</v>
      </c>
      <c r="C13" s="202"/>
      <c r="D13" s="203"/>
      <c r="E13" s="195" t="str">
        <f t="shared" si="0"/>
        <v/>
      </c>
      <c r="F13" s="195" t="str">
        <f t="shared" si="1"/>
        <v/>
      </c>
      <c r="G13" s="195" t="str">
        <f t="shared" si="2"/>
        <v/>
      </c>
      <c r="H13" s="195" t="str">
        <f t="shared" si="3"/>
        <v/>
      </c>
      <c r="I13" s="196" t="str">
        <f t="shared" si="4"/>
        <v/>
      </c>
      <c r="J13" s="197" t="str">
        <f t="shared" si="5"/>
        <v/>
      </c>
      <c r="K13" s="198" t="str">
        <f t="shared" si="6"/>
        <v/>
      </c>
      <c r="L13" s="198" t="str">
        <f t="shared" si="7"/>
        <v/>
      </c>
      <c r="M13" s="198" t="str">
        <f t="shared" si="8"/>
        <v/>
      </c>
      <c r="N13" s="198" t="str">
        <f t="shared" si="9"/>
        <v/>
      </c>
      <c r="O13" s="201" t="s">
        <v>582</v>
      </c>
      <c r="P13" s="202"/>
      <c r="Q13" s="208"/>
      <c r="S13" s="200"/>
      <c r="T13" s="200"/>
      <c r="V13" s="200"/>
    </row>
    <row r="14" spans="1:1688" x14ac:dyDescent="0.25">
      <c r="B14" s="201" t="s">
        <v>583</v>
      </c>
      <c r="C14" s="202"/>
      <c r="D14" s="203"/>
      <c r="E14" s="204" t="str">
        <f t="shared" si="0"/>
        <v/>
      </c>
      <c r="F14" s="204" t="str">
        <f t="shared" si="1"/>
        <v/>
      </c>
      <c r="G14" s="204" t="str">
        <f t="shared" si="2"/>
        <v/>
      </c>
      <c r="H14" s="204" t="str">
        <f t="shared" si="3"/>
        <v/>
      </c>
      <c r="I14" s="205" t="str">
        <f t="shared" si="4"/>
        <v/>
      </c>
      <c r="J14" s="206" t="str">
        <f t="shared" si="5"/>
        <v/>
      </c>
      <c r="K14" s="207" t="str">
        <f t="shared" si="6"/>
        <v/>
      </c>
      <c r="L14" s="207" t="str">
        <f t="shared" si="7"/>
        <v/>
      </c>
      <c r="M14" s="207" t="str">
        <f t="shared" si="8"/>
        <v/>
      </c>
      <c r="N14" s="207" t="str">
        <f t="shared" si="9"/>
        <v/>
      </c>
      <c r="O14" s="201" t="s">
        <v>584</v>
      </c>
      <c r="P14" s="202"/>
      <c r="Q14" s="208"/>
      <c r="S14" s="200"/>
      <c r="T14" s="200"/>
      <c r="V14" s="200"/>
    </row>
    <row r="15" spans="1:1688" x14ac:dyDescent="0.25">
      <c r="B15" s="201" t="s">
        <v>585</v>
      </c>
      <c r="C15" s="202"/>
      <c r="D15" s="203"/>
      <c r="E15" s="195" t="str">
        <f t="shared" si="0"/>
        <v/>
      </c>
      <c r="F15" s="195" t="str">
        <f t="shared" si="1"/>
        <v/>
      </c>
      <c r="G15" s="195" t="str">
        <f t="shared" si="2"/>
        <v/>
      </c>
      <c r="H15" s="195" t="str">
        <f t="shared" si="3"/>
        <v/>
      </c>
      <c r="I15" s="196" t="str">
        <f t="shared" si="4"/>
        <v/>
      </c>
      <c r="J15" s="197" t="str">
        <f t="shared" si="5"/>
        <v/>
      </c>
      <c r="K15" s="198" t="str">
        <f t="shared" si="6"/>
        <v/>
      </c>
      <c r="L15" s="198" t="str">
        <f t="shared" si="7"/>
        <v/>
      </c>
      <c r="M15" s="198" t="str">
        <f t="shared" si="8"/>
        <v/>
      </c>
      <c r="N15" s="198" t="str">
        <f t="shared" si="9"/>
        <v/>
      </c>
      <c r="O15" s="201" t="s">
        <v>586</v>
      </c>
      <c r="P15" s="202"/>
      <c r="Q15" s="208"/>
      <c r="S15" s="200"/>
      <c r="T15" s="200"/>
      <c r="V15" s="200"/>
    </row>
    <row r="16" spans="1:1688" x14ac:dyDescent="0.25">
      <c r="B16" s="201" t="s">
        <v>587</v>
      </c>
      <c r="C16" s="202"/>
      <c r="D16" s="203"/>
      <c r="E16" s="204" t="str">
        <f t="shared" si="0"/>
        <v/>
      </c>
      <c r="F16" s="204" t="str">
        <f t="shared" si="1"/>
        <v/>
      </c>
      <c r="G16" s="204" t="str">
        <f t="shared" si="2"/>
        <v/>
      </c>
      <c r="H16" s="204" t="str">
        <f t="shared" si="3"/>
        <v/>
      </c>
      <c r="I16" s="205" t="str">
        <f t="shared" si="4"/>
        <v/>
      </c>
      <c r="J16" s="206" t="str">
        <f t="shared" si="5"/>
        <v/>
      </c>
      <c r="K16" s="207" t="str">
        <f t="shared" si="6"/>
        <v/>
      </c>
      <c r="L16" s="207" t="str">
        <f t="shared" si="7"/>
        <v/>
      </c>
      <c r="M16" s="207" t="str">
        <f t="shared" si="8"/>
        <v/>
      </c>
      <c r="N16" s="207" t="str">
        <f t="shared" si="9"/>
        <v/>
      </c>
      <c r="O16" s="201" t="s">
        <v>588</v>
      </c>
      <c r="P16" s="202"/>
      <c r="Q16" s="208"/>
      <c r="S16" s="200"/>
      <c r="T16" s="200"/>
      <c r="V16" s="200"/>
    </row>
    <row r="17" spans="1:22" x14ac:dyDescent="0.25">
      <c r="B17" s="201" t="s">
        <v>589</v>
      </c>
      <c r="C17" s="202"/>
      <c r="D17" s="203"/>
      <c r="E17" s="195" t="str">
        <f t="shared" si="0"/>
        <v/>
      </c>
      <c r="F17" s="195" t="str">
        <f t="shared" si="1"/>
        <v/>
      </c>
      <c r="G17" s="195" t="str">
        <f t="shared" si="2"/>
        <v/>
      </c>
      <c r="H17" s="195" t="str">
        <f t="shared" si="3"/>
        <v/>
      </c>
      <c r="I17" s="196" t="str">
        <f t="shared" si="4"/>
        <v/>
      </c>
      <c r="J17" s="197" t="str">
        <f t="shared" si="5"/>
        <v/>
      </c>
      <c r="K17" s="198" t="str">
        <f t="shared" si="6"/>
        <v/>
      </c>
      <c r="L17" s="198" t="str">
        <f t="shared" si="7"/>
        <v/>
      </c>
      <c r="M17" s="198" t="str">
        <f t="shared" si="8"/>
        <v/>
      </c>
      <c r="N17" s="198" t="str">
        <f t="shared" si="9"/>
        <v/>
      </c>
      <c r="O17" s="201" t="s">
        <v>590</v>
      </c>
      <c r="P17" s="202"/>
      <c r="Q17" s="208"/>
      <c r="S17" s="200"/>
      <c r="T17" s="200"/>
      <c r="V17" s="200"/>
    </row>
    <row r="18" spans="1:22" x14ac:dyDescent="0.25">
      <c r="B18" s="201" t="s">
        <v>591</v>
      </c>
      <c r="C18" s="202"/>
      <c r="D18" s="203"/>
      <c r="E18" s="204" t="str">
        <f t="shared" si="0"/>
        <v/>
      </c>
      <c r="F18" s="204" t="str">
        <f t="shared" si="1"/>
        <v/>
      </c>
      <c r="G18" s="204" t="str">
        <f t="shared" si="2"/>
        <v/>
      </c>
      <c r="H18" s="204" t="str">
        <f t="shared" si="3"/>
        <v/>
      </c>
      <c r="I18" s="205" t="str">
        <f t="shared" si="4"/>
        <v/>
      </c>
      <c r="J18" s="206" t="str">
        <f t="shared" si="5"/>
        <v/>
      </c>
      <c r="K18" s="207" t="str">
        <f t="shared" si="6"/>
        <v/>
      </c>
      <c r="L18" s="207" t="str">
        <f t="shared" si="7"/>
        <v/>
      </c>
      <c r="M18" s="207" t="str">
        <f t="shared" si="8"/>
        <v/>
      </c>
      <c r="N18" s="207" t="str">
        <f t="shared" si="9"/>
        <v/>
      </c>
      <c r="O18" s="201" t="s">
        <v>592</v>
      </c>
      <c r="P18" s="202"/>
      <c r="Q18" s="208"/>
      <c r="S18" s="200"/>
      <c r="T18" s="200"/>
      <c r="V18" s="200"/>
    </row>
    <row r="19" spans="1:22" x14ac:dyDescent="0.25">
      <c r="B19" s="201" t="s">
        <v>593</v>
      </c>
      <c r="C19" s="202"/>
      <c r="D19" s="203"/>
      <c r="E19" s="195" t="str">
        <f t="shared" si="0"/>
        <v/>
      </c>
      <c r="F19" s="195" t="str">
        <f t="shared" si="1"/>
        <v/>
      </c>
      <c r="G19" s="195" t="str">
        <f t="shared" si="2"/>
        <v/>
      </c>
      <c r="H19" s="195" t="str">
        <f t="shared" si="3"/>
        <v/>
      </c>
      <c r="I19" s="196" t="str">
        <f t="shared" si="4"/>
        <v/>
      </c>
      <c r="J19" s="197" t="str">
        <f t="shared" si="5"/>
        <v/>
      </c>
      <c r="K19" s="198" t="str">
        <f t="shared" si="6"/>
        <v/>
      </c>
      <c r="L19" s="198" t="str">
        <f t="shared" si="7"/>
        <v/>
      </c>
      <c r="M19" s="198" t="str">
        <f t="shared" si="8"/>
        <v/>
      </c>
      <c r="N19" s="198" t="str">
        <f t="shared" si="9"/>
        <v/>
      </c>
      <c r="O19" s="201" t="s">
        <v>594</v>
      </c>
      <c r="P19" s="202"/>
      <c r="Q19" s="208"/>
      <c r="S19" s="200"/>
      <c r="T19" s="200"/>
      <c r="V19" s="200"/>
    </row>
    <row r="20" spans="1:22" x14ac:dyDescent="0.25">
      <c r="B20" s="201" t="s">
        <v>595</v>
      </c>
      <c r="C20" s="202"/>
      <c r="D20" s="203"/>
      <c r="E20" s="204" t="str">
        <f t="shared" si="0"/>
        <v/>
      </c>
      <c r="F20" s="204" t="str">
        <f t="shared" si="1"/>
        <v/>
      </c>
      <c r="G20" s="204" t="str">
        <f t="shared" si="2"/>
        <v/>
      </c>
      <c r="H20" s="204" t="str">
        <f t="shared" si="3"/>
        <v/>
      </c>
      <c r="I20" s="205" t="str">
        <f t="shared" si="4"/>
        <v/>
      </c>
      <c r="J20" s="206" t="str">
        <f t="shared" si="5"/>
        <v/>
      </c>
      <c r="K20" s="207" t="str">
        <f t="shared" si="6"/>
        <v/>
      </c>
      <c r="L20" s="207" t="str">
        <f t="shared" si="7"/>
        <v/>
      </c>
      <c r="M20" s="207" t="str">
        <f t="shared" si="8"/>
        <v/>
      </c>
      <c r="N20" s="207" t="str">
        <f t="shared" si="9"/>
        <v/>
      </c>
      <c r="O20" s="201" t="s">
        <v>596</v>
      </c>
      <c r="P20" s="202"/>
      <c r="Q20" s="208"/>
      <c r="S20" s="200"/>
      <c r="T20" s="200"/>
      <c r="V20" s="200"/>
    </row>
    <row r="21" spans="1:22" x14ac:dyDescent="0.25">
      <c r="B21" s="201" t="s">
        <v>597</v>
      </c>
      <c r="C21" s="202"/>
      <c r="D21" s="203"/>
      <c r="E21" s="195" t="str">
        <f t="shared" si="0"/>
        <v/>
      </c>
      <c r="F21" s="195" t="str">
        <f t="shared" si="1"/>
        <v/>
      </c>
      <c r="G21" s="195" t="str">
        <f t="shared" si="2"/>
        <v/>
      </c>
      <c r="H21" s="195" t="str">
        <f t="shared" si="3"/>
        <v/>
      </c>
      <c r="I21" s="196" t="str">
        <f t="shared" si="4"/>
        <v/>
      </c>
      <c r="J21" s="197" t="str">
        <f t="shared" si="5"/>
        <v/>
      </c>
      <c r="K21" s="198" t="str">
        <f t="shared" si="6"/>
        <v/>
      </c>
      <c r="L21" s="198" t="str">
        <f t="shared" si="7"/>
        <v/>
      </c>
      <c r="M21" s="198" t="str">
        <f t="shared" si="8"/>
        <v/>
      </c>
      <c r="N21" s="198" t="str">
        <f t="shared" si="9"/>
        <v/>
      </c>
      <c r="O21" s="201" t="s">
        <v>598</v>
      </c>
      <c r="P21" s="202"/>
      <c r="Q21" s="208"/>
      <c r="S21" s="200"/>
      <c r="T21" s="200"/>
      <c r="V21" s="200"/>
    </row>
    <row r="22" spans="1:22" x14ac:dyDescent="0.25">
      <c r="B22" s="201" t="s">
        <v>599</v>
      </c>
      <c r="C22" s="202"/>
      <c r="D22" s="203"/>
      <c r="E22" s="204" t="str">
        <f t="shared" si="0"/>
        <v/>
      </c>
      <c r="F22" s="204" t="str">
        <f t="shared" si="1"/>
        <v/>
      </c>
      <c r="G22" s="204" t="str">
        <f t="shared" si="2"/>
        <v/>
      </c>
      <c r="H22" s="204" t="str">
        <f t="shared" si="3"/>
        <v/>
      </c>
      <c r="I22" s="205" t="str">
        <f t="shared" si="4"/>
        <v/>
      </c>
      <c r="J22" s="206" t="str">
        <f t="shared" si="5"/>
        <v/>
      </c>
      <c r="K22" s="207" t="str">
        <f t="shared" si="6"/>
        <v/>
      </c>
      <c r="L22" s="207" t="str">
        <f t="shared" si="7"/>
        <v/>
      </c>
      <c r="M22" s="207" t="str">
        <f t="shared" si="8"/>
        <v/>
      </c>
      <c r="N22" s="207" t="str">
        <f t="shared" si="9"/>
        <v/>
      </c>
      <c r="O22" s="201" t="s">
        <v>600</v>
      </c>
      <c r="P22" s="202"/>
      <c r="Q22" s="208"/>
      <c r="S22" s="200"/>
      <c r="T22" s="200"/>
      <c r="V22" s="200"/>
    </row>
    <row r="23" spans="1:22" x14ac:dyDescent="0.25">
      <c r="B23" s="201" t="s">
        <v>601</v>
      </c>
      <c r="C23" s="202"/>
      <c r="D23" s="203"/>
      <c r="E23" s="195" t="str">
        <f t="shared" si="0"/>
        <v/>
      </c>
      <c r="F23" s="195" t="str">
        <f t="shared" si="1"/>
        <v/>
      </c>
      <c r="G23" s="195" t="str">
        <f t="shared" si="2"/>
        <v/>
      </c>
      <c r="H23" s="195" t="str">
        <f t="shared" si="3"/>
        <v/>
      </c>
      <c r="I23" s="196" t="str">
        <f t="shared" si="4"/>
        <v/>
      </c>
      <c r="J23" s="197" t="str">
        <f t="shared" si="5"/>
        <v/>
      </c>
      <c r="K23" s="198" t="str">
        <f t="shared" si="6"/>
        <v/>
      </c>
      <c r="L23" s="198" t="str">
        <f t="shared" si="7"/>
        <v/>
      </c>
      <c r="M23" s="198" t="str">
        <f t="shared" si="8"/>
        <v/>
      </c>
      <c r="N23" s="198" t="str">
        <f t="shared" si="9"/>
        <v/>
      </c>
      <c r="O23" s="201" t="s">
        <v>602</v>
      </c>
      <c r="P23" s="202"/>
      <c r="Q23" s="208"/>
      <c r="S23" s="200"/>
      <c r="T23" s="200"/>
      <c r="V23" s="200"/>
    </row>
    <row r="24" spans="1:22" x14ac:dyDescent="0.25">
      <c r="B24" s="201" t="s">
        <v>603</v>
      </c>
      <c r="C24" s="202"/>
      <c r="D24" s="203"/>
      <c r="E24" s="204" t="str">
        <f t="shared" ref="E24:E26" si="10">IF(D24=5,"❺","")</f>
        <v/>
      </c>
      <c r="F24" s="204" t="str">
        <f t="shared" ref="F24:F26" si="11">IF(D24=4,"❹","")</f>
        <v/>
      </c>
      <c r="G24" s="204" t="str">
        <f t="shared" ref="G24:G26" si="12">IF(D24=3,"❸","")</f>
        <v/>
      </c>
      <c r="H24" s="204" t="str">
        <f t="shared" ref="H24:H26" si="13">IF(D24=2,"❷","")</f>
        <v/>
      </c>
      <c r="I24" s="205" t="str">
        <f t="shared" ref="I24:I26" si="14">IF(D24=1,"❶","")</f>
        <v/>
      </c>
      <c r="J24" s="206" t="str">
        <f t="shared" ref="J24:J26" si="15">IF(Q24=-1,"❶","")</f>
        <v/>
      </c>
      <c r="K24" s="207" t="str">
        <f t="shared" ref="K24:K26" si="16">IF(Q24=-2,"❷","")</f>
        <v/>
      </c>
      <c r="L24" s="207" t="str">
        <f t="shared" ref="L24:L26" si="17">IF(Q24=-3,"❸","")</f>
        <v/>
      </c>
      <c r="M24" s="207" t="str">
        <f t="shared" ref="M24:M26" si="18">IF(Q24=-4,"❹","")</f>
        <v/>
      </c>
      <c r="N24" s="207" t="str">
        <f t="shared" ref="N24:N26" si="19">IF(Q24=-5,"❺","")</f>
        <v/>
      </c>
      <c r="O24" s="201" t="s">
        <v>604</v>
      </c>
      <c r="P24" s="202"/>
      <c r="Q24" s="208"/>
      <c r="S24" s="200"/>
      <c r="T24" s="200"/>
      <c r="V24" s="200"/>
    </row>
    <row r="25" spans="1:22" x14ac:dyDescent="0.25">
      <c r="B25" s="201" t="s">
        <v>1678</v>
      </c>
      <c r="C25" s="202"/>
      <c r="D25" s="203"/>
      <c r="E25" s="195" t="str">
        <f t="shared" si="10"/>
        <v/>
      </c>
      <c r="F25" s="195" t="str">
        <f t="shared" si="11"/>
        <v/>
      </c>
      <c r="G25" s="195" t="str">
        <f t="shared" si="12"/>
        <v/>
      </c>
      <c r="H25" s="195" t="str">
        <f t="shared" si="13"/>
        <v/>
      </c>
      <c r="I25" s="196" t="str">
        <f t="shared" si="14"/>
        <v/>
      </c>
      <c r="J25" s="197" t="str">
        <f t="shared" si="15"/>
        <v/>
      </c>
      <c r="K25" s="198" t="str">
        <f t="shared" si="16"/>
        <v/>
      </c>
      <c r="L25" s="198" t="str">
        <f t="shared" si="17"/>
        <v/>
      </c>
      <c r="M25" s="198" t="str">
        <f t="shared" si="18"/>
        <v/>
      </c>
      <c r="N25" s="198" t="str">
        <f t="shared" si="19"/>
        <v/>
      </c>
      <c r="O25" s="201" t="s">
        <v>1730</v>
      </c>
      <c r="P25" s="202"/>
      <c r="Q25" s="208"/>
      <c r="S25" s="200"/>
      <c r="T25" s="200"/>
      <c r="V25" s="200"/>
    </row>
    <row r="26" spans="1:22" x14ac:dyDescent="0.25">
      <c r="B26" s="201" t="s">
        <v>1679</v>
      </c>
      <c r="C26" s="202"/>
      <c r="D26" s="203"/>
      <c r="E26" s="204" t="str">
        <f t="shared" si="10"/>
        <v/>
      </c>
      <c r="F26" s="204" t="str">
        <f t="shared" si="11"/>
        <v/>
      </c>
      <c r="G26" s="204" t="str">
        <f t="shared" si="12"/>
        <v/>
      </c>
      <c r="H26" s="204" t="str">
        <f t="shared" si="13"/>
        <v/>
      </c>
      <c r="I26" s="205" t="str">
        <f t="shared" si="14"/>
        <v/>
      </c>
      <c r="J26" s="206" t="str">
        <f t="shared" si="15"/>
        <v/>
      </c>
      <c r="K26" s="207" t="str">
        <f t="shared" si="16"/>
        <v/>
      </c>
      <c r="L26" s="207" t="str">
        <f t="shared" si="17"/>
        <v/>
      </c>
      <c r="M26" s="207" t="str">
        <f t="shared" si="18"/>
        <v/>
      </c>
      <c r="N26" s="207" t="str">
        <f t="shared" si="19"/>
        <v/>
      </c>
      <c r="O26" s="201" t="s">
        <v>1731</v>
      </c>
      <c r="P26" s="202"/>
      <c r="Q26" s="208"/>
      <c r="S26" s="200"/>
      <c r="T26" s="200"/>
      <c r="V26" s="200"/>
    </row>
    <row r="27" spans="1:22" s="153" customFormat="1" ht="31.5" x14ac:dyDescent="0.5">
      <c r="A27" s="148"/>
      <c r="B27" s="209"/>
      <c r="C27" s="210" t="str">
        <f ca="1">' '!A432</f>
        <v>Opportunities</v>
      </c>
      <c r="D27" s="211">
        <f>ABS(SUM(D7:D26))</f>
        <v>4</v>
      </c>
      <c r="E27" s="212">
        <v>5</v>
      </c>
      <c r="F27" s="212">
        <v>4</v>
      </c>
      <c r="G27" s="212">
        <v>3</v>
      </c>
      <c r="H27" s="212">
        <v>2</v>
      </c>
      <c r="I27" s="212">
        <v>1</v>
      </c>
      <c r="J27" s="213">
        <v>-1</v>
      </c>
      <c r="K27" s="213">
        <v>-2</v>
      </c>
      <c r="L27" s="213">
        <v>-3</v>
      </c>
      <c r="M27" s="213">
        <v>-4</v>
      </c>
      <c r="N27" s="213">
        <v>-5</v>
      </c>
      <c r="O27" s="214"/>
      <c r="P27" s="215" t="str">
        <f ca="1">' '!A433</f>
        <v>Threats</v>
      </c>
      <c r="Q27" s="211">
        <f>ABS(SUM(Q7:Q26))</f>
        <v>6</v>
      </c>
    </row>
    <row r="28" spans="1:22" x14ac:dyDescent="0.25">
      <c r="B28" s="201" t="s">
        <v>605</v>
      </c>
      <c r="C28" s="202"/>
      <c r="D28" s="208">
        <v>1</v>
      </c>
      <c r="E28" s="216" t="str">
        <f>IF(D28=5,"❺","")</f>
        <v/>
      </c>
      <c r="F28" s="216" t="str">
        <f>IF(D28=4,"❹","")</f>
        <v/>
      </c>
      <c r="G28" s="216" t="str">
        <f>IF(D28=3,"❸","")</f>
        <v/>
      </c>
      <c r="H28" s="216" t="str">
        <f>IF(D28=2,"❷","")</f>
        <v/>
      </c>
      <c r="I28" s="217" t="str">
        <f>IF(D28=1,"❶","")</f>
        <v>❶</v>
      </c>
      <c r="J28" s="218" t="str">
        <f>IF(Q28=-1,"❶","")</f>
        <v>❶</v>
      </c>
      <c r="K28" s="219" t="str">
        <f>IF(Q28=-2,"❷","")</f>
        <v/>
      </c>
      <c r="L28" s="219" t="str">
        <f>IF(Q28=-3,"❸","")</f>
        <v/>
      </c>
      <c r="M28" s="219" t="str">
        <f>IF(Q28=-4,"❹","")</f>
        <v/>
      </c>
      <c r="N28" s="219" t="str">
        <f>IF(Q28=-5,"❺","")</f>
        <v/>
      </c>
      <c r="O28" s="201" t="s">
        <v>606</v>
      </c>
      <c r="P28" s="202"/>
      <c r="Q28" s="220">
        <v>-1</v>
      </c>
    </row>
    <row r="29" spans="1:22" x14ac:dyDescent="0.25">
      <c r="B29" s="201" t="s">
        <v>607</v>
      </c>
      <c r="C29" s="202"/>
      <c r="D29" s="208">
        <v>3</v>
      </c>
      <c r="E29" s="221" t="str">
        <f t="shared" ref="E29:E44" si="20">IF(D29=5,"❺","")</f>
        <v/>
      </c>
      <c r="F29" s="221" t="str">
        <f t="shared" ref="F29:F44" si="21">IF(D29=4,"❹","")</f>
        <v/>
      </c>
      <c r="G29" s="221" t="str">
        <f t="shared" ref="G29:G44" si="22">IF(D29=3,"❸","")</f>
        <v>❸</v>
      </c>
      <c r="H29" s="221" t="str">
        <f t="shared" ref="H29:H44" si="23">IF(D29=2,"❷","")</f>
        <v/>
      </c>
      <c r="I29" s="222" t="str">
        <f t="shared" ref="I29:I44" si="24">IF(D29=1,"❶","")</f>
        <v/>
      </c>
      <c r="J29" s="223" t="str">
        <f t="shared" ref="J29:J44" si="25">IF(Q29=-1,"❶","")</f>
        <v/>
      </c>
      <c r="K29" s="224" t="str">
        <f t="shared" ref="K29:K44" si="26">IF(Q29=-2,"❷","")</f>
        <v/>
      </c>
      <c r="L29" s="224" t="str">
        <f t="shared" ref="L29:L44" si="27">IF(Q29=-3,"❸","")</f>
        <v/>
      </c>
      <c r="M29" s="224" t="str">
        <f t="shared" ref="M29:M44" si="28">IF(Q29=-4,"❹","")</f>
        <v>❹</v>
      </c>
      <c r="N29" s="224" t="str">
        <f t="shared" ref="N29:N44" si="29">IF(Q29=-5,"❺","")</f>
        <v/>
      </c>
      <c r="O29" s="201" t="s">
        <v>608</v>
      </c>
      <c r="P29" s="202"/>
      <c r="Q29" s="220">
        <v>-4</v>
      </c>
    </row>
    <row r="30" spans="1:22" x14ac:dyDescent="0.25">
      <c r="B30" s="201" t="s">
        <v>609</v>
      </c>
      <c r="C30" s="202"/>
      <c r="D30" s="208"/>
      <c r="E30" s="216" t="str">
        <f t="shared" si="20"/>
        <v/>
      </c>
      <c r="F30" s="216" t="str">
        <f t="shared" si="21"/>
        <v/>
      </c>
      <c r="G30" s="216" t="str">
        <f t="shared" si="22"/>
        <v/>
      </c>
      <c r="H30" s="216" t="str">
        <f t="shared" si="23"/>
        <v/>
      </c>
      <c r="I30" s="217" t="str">
        <f t="shared" si="24"/>
        <v/>
      </c>
      <c r="J30" s="218" t="str">
        <f t="shared" si="25"/>
        <v/>
      </c>
      <c r="K30" s="219" t="str">
        <f t="shared" si="26"/>
        <v/>
      </c>
      <c r="L30" s="219" t="str">
        <f t="shared" si="27"/>
        <v/>
      </c>
      <c r="M30" s="219" t="str">
        <f t="shared" si="28"/>
        <v/>
      </c>
      <c r="N30" s="219" t="str">
        <f t="shared" si="29"/>
        <v/>
      </c>
      <c r="O30" s="201" t="s">
        <v>610</v>
      </c>
      <c r="P30" s="202"/>
      <c r="Q30" s="220"/>
    </row>
    <row r="31" spans="1:22" x14ac:dyDescent="0.25">
      <c r="B31" s="201" t="s">
        <v>611</v>
      </c>
      <c r="C31" s="202"/>
      <c r="D31" s="208"/>
      <c r="E31" s="221" t="str">
        <f t="shared" si="20"/>
        <v/>
      </c>
      <c r="F31" s="221" t="str">
        <f t="shared" si="21"/>
        <v/>
      </c>
      <c r="G31" s="221" t="str">
        <f t="shared" si="22"/>
        <v/>
      </c>
      <c r="H31" s="221" t="str">
        <f t="shared" si="23"/>
        <v/>
      </c>
      <c r="I31" s="222" t="str">
        <f t="shared" si="24"/>
        <v/>
      </c>
      <c r="J31" s="223" t="str">
        <f t="shared" si="25"/>
        <v/>
      </c>
      <c r="K31" s="224" t="str">
        <f t="shared" si="26"/>
        <v/>
      </c>
      <c r="L31" s="224" t="str">
        <f t="shared" si="27"/>
        <v/>
      </c>
      <c r="M31" s="224" t="str">
        <f t="shared" si="28"/>
        <v/>
      </c>
      <c r="N31" s="224" t="str">
        <f t="shared" si="29"/>
        <v/>
      </c>
      <c r="O31" s="201" t="s">
        <v>612</v>
      </c>
      <c r="P31" s="202"/>
      <c r="Q31" s="220"/>
    </row>
    <row r="32" spans="1:22" x14ac:dyDescent="0.25">
      <c r="B32" s="201" t="s">
        <v>613</v>
      </c>
      <c r="C32" s="202"/>
      <c r="D32" s="208"/>
      <c r="E32" s="216" t="str">
        <f t="shared" si="20"/>
        <v/>
      </c>
      <c r="F32" s="216" t="str">
        <f t="shared" si="21"/>
        <v/>
      </c>
      <c r="G32" s="216" t="str">
        <f t="shared" si="22"/>
        <v/>
      </c>
      <c r="H32" s="216" t="str">
        <f t="shared" si="23"/>
        <v/>
      </c>
      <c r="I32" s="217" t="str">
        <f t="shared" si="24"/>
        <v/>
      </c>
      <c r="J32" s="218" t="str">
        <f t="shared" si="25"/>
        <v/>
      </c>
      <c r="K32" s="219" t="str">
        <f t="shared" si="26"/>
        <v/>
      </c>
      <c r="L32" s="219" t="str">
        <f t="shared" si="27"/>
        <v/>
      </c>
      <c r="M32" s="219" t="str">
        <f t="shared" si="28"/>
        <v/>
      </c>
      <c r="N32" s="219" t="str">
        <f t="shared" si="29"/>
        <v/>
      </c>
      <c r="O32" s="201" t="s">
        <v>614</v>
      </c>
      <c r="P32" s="202"/>
      <c r="Q32" s="220"/>
    </row>
    <row r="33" spans="2:17" x14ac:dyDescent="0.25">
      <c r="B33" s="201" t="s">
        <v>615</v>
      </c>
      <c r="C33" s="202"/>
      <c r="D33" s="208"/>
      <c r="E33" s="221" t="str">
        <f t="shared" si="20"/>
        <v/>
      </c>
      <c r="F33" s="221" t="str">
        <f t="shared" si="21"/>
        <v/>
      </c>
      <c r="G33" s="221" t="str">
        <f t="shared" si="22"/>
        <v/>
      </c>
      <c r="H33" s="221" t="str">
        <f t="shared" si="23"/>
        <v/>
      </c>
      <c r="I33" s="222" t="str">
        <f t="shared" si="24"/>
        <v/>
      </c>
      <c r="J33" s="223" t="str">
        <f t="shared" si="25"/>
        <v/>
      </c>
      <c r="K33" s="224" t="str">
        <f t="shared" si="26"/>
        <v/>
      </c>
      <c r="L33" s="224" t="str">
        <f t="shared" si="27"/>
        <v/>
      </c>
      <c r="M33" s="224" t="str">
        <f t="shared" si="28"/>
        <v/>
      </c>
      <c r="N33" s="224" t="str">
        <f t="shared" si="29"/>
        <v/>
      </c>
      <c r="O33" s="201" t="s">
        <v>616</v>
      </c>
      <c r="P33" s="202"/>
      <c r="Q33" s="220"/>
    </row>
    <row r="34" spans="2:17" x14ac:dyDescent="0.25">
      <c r="B34" s="201" t="s">
        <v>617</v>
      </c>
      <c r="C34" s="202"/>
      <c r="D34" s="208"/>
      <c r="E34" s="216" t="str">
        <f t="shared" si="20"/>
        <v/>
      </c>
      <c r="F34" s="216" t="str">
        <f t="shared" si="21"/>
        <v/>
      </c>
      <c r="G34" s="216" t="str">
        <f t="shared" si="22"/>
        <v/>
      </c>
      <c r="H34" s="216" t="str">
        <f t="shared" si="23"/>
        <v/>
      </c>
      <c r="I34" s="217" t="str">
        <f t="shared" si="24"/>
        <v/>
      </c>
      <c r="J34" s="218" t="str">
        <f t="shared" si="25"/>
        <v/>
      </c>
      <c r="K34" s="219" t="str">
        <f t="shared" si="26"/>
        <v/>
      </c>
      <c r="L34" s="219" t="str">
        <f t="shared" si="27"/>
        <v/>
      </c>
      <c r="M34" s="219" t="str">
        <f t="shared" si="28"/>
        <v/>
      </c>
      <c r="N34" s="219" t="str">
        <f t="shared" si="29"/>
        <v/>
      </c>
      <c r="O34" s="201" t="s">
        <v>618</v>
      </c>
      <c r="P34" s="202"/>
      <c r="Q34" s="220"/>
    </row>
    <row r="35" spans="2:17" x14ac:dyDescent="0.25">
      <c r="B35" s="201" t="s">
        <v>619</v>
      </c>
      <c r="C35" s="202"/>
      <c r="D35" s="208"/>
      <c r="E35" s="221" t="str">
        <f t="shared" si="20"/>
        <v/>
      </c>
      <c r="F35" s="221" t="str">
        <f t="shared" si="21"/>
        <v/>
      </c>
      <c r="G35" s="221" t="str">
        <f t="shared" si="22"/>
        <v/>
      </c>
      <c r="H35" s="221" t="str">
        <f t="shared" si="23"/>
        <v/>
      </c>
      <c r="I35" s="222" t="str">
        <f t="shared" si="24"/>
        <v/>
      </c>
      <c r="J35" s="223" t="str">
        <f t="shared" si="25"/>
        <v/>
      </c>
      <c r="K35" s="224" t="str">
        <f t="shared" si="26"/>
        <v/>
      </c>
      <c r="L35" s="224" t="str">
        <f t="shared" si="27"/>
        <v/>
      </c>
      <c r="M35" s="224" t="str">
        <f t="shared" si="28"/>
        <v/>
      </c>
      <c r="N35" s="224" t="str">
        <f t="shared" si="29"/>
        <v/>
      </c>
      <c r="O35" s="201" t="s">
        <v>620</v>
      </c>
      <c r="P35" s="202"/>
      <c r="Q35" s="220"/>
    </row>
    <row r="36" spans="2:17" x14ac:dyDescent="0.25">
      <c r="B36" s="201" t="s">
        <v>621</v>
      </c>
      <c r="C36" s="202"/>
      <c r="D36" s="208"/>
      <c r="E36" s="216" t="str">
        <f t="shared" si="20"/>
        <v/>
      </c>
      <c r="F36" s="216" t="str">
        <f t="shared" si="21"/>
        <v/>
      </c>
      <c r="G36" s="216" t="str">
        <f t="shared" si="22"/>
        <v/>
      </c>
      <c r="H36" s="216" t="str">
        <f t="shared" si="23"/>
        <v/>
      </c>
      <c r="I36" s="217" t="str">
        <f t="shared" si="24"/>
        <v/>
      </c>
      <c r="J36" s="218" t="str">
        <f t="shared" si="25"/>
        <v/>
      </c>
      <c r="K36" s="219" t="str">
        <f t="shared" si="26"/>
        <v/>
      </c>
      <c r="L36" s="219" t="str">
        <f t="shared" si="27"/>
        <v/>
      </c>
      <c r="M36" s="219" t="str">
        <f t="shared" si="28"/>
        <v/>
      </c>
      <c r="N36" s="219" t="str">
        <f t="shared" si="29"/>
        <v/>
      </c>
      <c r="O36" s="201" t="s">
        <v>622</v>
      </c>
      <c r="P36" s="202"/>
      <c r="Q36" s="220"/>
    </row>
    <row r="37" spans="2:17" x14ac:dyDescent="0.25">
      <c r="B37" s="201" t="s">
        <v>623</v>
      </c>
      <c r="C37" s="202"/>
      <c r="D37" s="208"/>
      <c r="E37" s="221" t="str">
        <f t="shared" si="20"/>
        <v/>
      </c>
      <c r="F37" s="221" t="str">
        <f t="shared" si="21"/>
        <v/>
      </c>
      <c r="G37" s="221" t="str">
        <f t="shared" si="22"/>
        <v/>
      </c>
      <c r="H37" s="221" t="str">
        <f t="shared" si="23"/>
        <v/>
      </c>
      <c r="I37" s="222" t="str">
        <f t="shared" si="24"/>
        <v/>
      </c>
      <c r="J37" s="223" t="str">
        <f t="shared" si="25"/>
        <v/>
      </c>
      <c r="K37" s="224" t="str">
        <f t="shared" si="26"/>
        <v/>
      </c>
      <c r="L37" s="224" t="str">
        <f t="shared" si="27"/>
        <v/>
      </c>
      <c r="M37" s="224" t="str">
        <f t="shared" si="28"/>
        <v/>
      </c>
      <c r="N37" s="224" t="str">
        <f t="shared" si="29"/>
        <v/>
      </c>
      <c r="O37" s="201" t="s">
        <v>624</v>
      </c>
      <c r="P37" s="202"/>
      <c r="Q37" s="220"/>
    </row>
    <row r="38" spans="2:17" x14ac:dyDescent="0.25">
      <c r="B38" s="201" t="s">
        <v>625</v>
      </c>
      <c r="C38" s="202"/>
      <c r="D38" s="208"/>
      <c r="E38" s="216" t="str">
        <f t="shared" si="20"/>
        <v/>
      </c>
      <c r="F38" s="216" t="str">
        <f t="shared" si="21"/>
        <v/>
      </c>
      <c r="G38" s="216" t="str">
        <f t="shared" si="22"/>
        <v/>
      </c>
      <c r="H38" s="216" t="str">
        <f t="shared" si="23"/>
        <v/>
      </c>
      <c r="I38" s="217" t="str">
        <f t="shared" si="24"/>
        <v/>
      </c>
      <c r="J38" s="218" t="str">
        <f t="shared" si="25"/>
        <v/>
      </c>
      <c r="K38" s="219" t="str">
        <f t="shared" si="26"/>
        <v/>
      </c>
      <c r="L38" s="219" t="str">
        <f t="shared" si="27"/>
        <v/>
      </c>
      <c r="M38" s="219" t="str">
        <f t="shared" si="28"/>
        <v/>
      </c>
      <c r="N38" s="219" t="str">
        <f t="shared" si="29"/>
        <v/>
      </c>
      <c r="O38" s="201" t="s">
        <v>626</v>
      </c>
      <c r="P38" s="202"/>
      <c r="Q38" s="220"/>
    </row>
    <row r="39" spans="2:17" x14ac:dyDescent="0.25">
      <c r="B39" s="201" t="s">
        <v>627</v>
      </c>
      <c r="C39" s="202"/>
      <c r="D39" s="208"/>
      <c r="E39" s="221" t="str">
        <f t="shared" si="20"/>
        <v/>
      </c>
      <c r="F39" s="221" t="str">
        <f t="shared" si="21"/>
        <v/>
      </c>
      <c r="G39" s="221" t="str">
        <f t="shared" si="22"/>
        <v/>
      </c>
      <c r="H39" s="221" t="str">
        <f t="shared" si="23"/>
        <v/>
      </c>
      <c r="I39" s="222" t="str">
        <f t="shared" si="24"/>
        <v/>
      </c>
      <c r="J39" s="223" t="str">
        <f t="shared" si="25"/>
        <v/>
      </c>
      <c r="K39" s="224" t="str">
        <f t="shared" si="26"/>
        <v/>
      </c>
      <c r="L39" s="224" t="str">
        <f t="shared" si="27"/>
        <v/>
      </c>
      <c r="M39" s="224" t="str">
        <f t="shared" si="28"/>
        <v/>
      </c>
      <c r="N39" s="224" t="str">
        <f t="shared" si="29"/>
        <v/>
      </c>
      <c r="O39" s="201" t="s">
        <v>628</v>
      </c>
      <c r="P39" s="202"/>
      <c r="Q39" s="220"/>
    </row>
    <row r="40" spans="2:17" x14ac:dyDescent="0.25">
      <c r="B40" s="201" t="s">
        <v>629</v>
      </c>
      <c r="C40" s="202"/>
      <c r="D40" s="208"/>
      <c r="E40" s="216" t="str">
        <f t="shared" si="20"/>
        <v/>
      </c>
      <c r="F40" s="216" t="str">
        <f t="shared" si="21"/>
        <v/>
      </c>
      <c r="G40" s="216" t="str">
        <f t="shared" si="22"/>
        <v/>
      </c>
      <c r="H40" s="216" t="str">
        <f t="shared" si="23"/>
        <v/>
      </c>
      <c r="I40" s="217" t="str">
        <f t="shared" si="24"/>
        <v/>
      </c>
      <c r="J40" s="218" t="str">
        <f t="shared" si="25"/>
        <v/>
      </c>
      <c r="K40" s="219" t="str">
        <f t="shared" si="26"/>
        <v/>
      </c>
      <c r="L40" s="219" t="str">
        <f t="shared" si="27"/>
        <v/>
      </c>
      <c r="M40" s="219" t="str">
        <f t="shared" si="28"/>
        <v/>
      </c>
      <c r="N40" s="219" t="str">
        <f t="shared" si="29"/>
        <v/>
      </c>
      <c r="O40" s="201" t="s">
        <v>630</v>
      </c>
      <c r="P40" s="202"/>
      <c r="Q40" s="220"/>
    </row>
    <row r="41" spans="2:17" x14ac:dyDescent="0.25">
      <c r="B41" s="201" t="s">
        <v>631</v>
      </c>
      <c r="C41" s="202"/>
      <c r="D41" s="208"/>
      <c r="E41" s="221" t="str">
        <f t="shared" si="20"/>
        <v/>
      </c>
      <c r="F41" s="221" t="str">
        <f t="shared" si="21"/>
        <v/>
      </c>
      <c r="G41" s="221" t="str">
        <f t="shared" si="22"/>
        <v/>
      </c>
      <c r="H41" s="221" t="str">
        <f t="shared" si="23"/>
        <v/>
      </c>
      <c r="I41" s="222" t="str">
        <f t="shared" si="24"/>
        <v/>
      </c>
      <c r="J41" s="223" t="str">
        <f t="shared" si="25"/>
        <v/>
      </c>
      <c r="K41" s="224" t="str">
        <f t="shared" si="26"/>
        <v/>
      </c>
      <c r="L41" s="224" t="str">
        <f t="shared" si="27"/>
        <v/>
      </c>
      <c r="M41" s="224" t="str">
        <f t="shared" si="28"/>
        <v/>
      </c>
      <c r="N41" s="224" t="str">
        <f t="shared" si="29"/>
        <v/>
      </c>
      <c r="O41" s="201" t="s">
        <v>632</v>
      </c>
      <c r="P41" s="202"/>
      <c r="Q41" s="220"/>
    </row>
    <row r="42" spans="2:17" x14ac:dyDescent="0.25">
      <c r="B42" s="201" t="s">
        <v>633</v>
      </c>
      <c r="C42" s="202"/>
      <c r="D42" s="208"/>
      <c r="E42" s="216" t="str">
        <f t="shared" si="20"/>
        <v/>
      </c>
      <c r="F42" s="216" t="str">
        <f t="shared" si="21"/>
        <v/>
      </c>
      <c r="G42" s="216" t="str">
        <f t="shared" si="22"/>
        <v/>
      </c>
      <c r="H42" s="216" t="str">
        <f t="shared" si="23"/>
        <v/>
      </c>
      <c r="I42" s="217" t="str">
        <f t="shared" si="24"/>
        <v/>
      </c>
      <c r="J42" s="218" t="str">
        <f t="shared" si="25"/>
        <v/>
      </c>
      <c r="K42" s="219" t="str">
        <f t="shared" si="26"/>
        <v/>
      </c>
      <c r="L42" s="219" t="str">
        <f t="shared" si="27"/>
        <v/>
      </c>
      <c r="M42" s="219" t="str">
        <f t="shared" si="28"/>
        <v/>
      </c>
      <c r="N42" s="219" t="str">
        <f t="shared" si="29"/>
        <v/>
      </c>
      <c r="O42" s="201" t="s">
        <v>634</v>
      </c>
      <c r="P42" s="202"/>
      <c r="Q42" s="220"/>
    </row>
    <row r="43" spans="2:17" x14ac:dyDescent="0.25">
      <c r="B43" s="201" t="s">
        <v>635</v>
      </c>
      <c r="C43" s="202"/>
      <c r="D43" s="208"/>
      <c r="E43" s="221" t="str">
        <f t="shared" si="20"/>
        <v/>
      </c>
      <c r="F43" s="221" t="str">
        <f t="shared" si="21"/>
        <v/>
      </c>
      <c r="G43" s="221" t="str">
        <f t="shared" si="22"/>
        <v/>
      </c>
      <c r="H43" s="221" t="str">
        <f t="shared" si="23"/>
        <v/>
      </c>
      <c r="I43" s="222" t="str">
        <f t="shared" si="24"/>
        <v/>
      </c>
      <c r="J43" s="223" t="str">
        <f t="shared" si="25"/>
        <v/>
      </c>
      <c r="K43" s="224" t="str">
        <f t="shared" si="26"/>
        <v/>
      </c>
      <c r="L43" s="224" t="str">
        <f t="shared" si="27"/>
        <v/>
      </c>
      <c r="M43" s="224" t="str">
        <f t="shared" si="28"/>
        <v/>
      </c>
      <c r="N43" s="224" t="str">
        <f t="shared" si="29"/>
        <v/>
      </c>
      <c r="O43" s="201" t="s">
        <v>636</v>
      </c>
      <c r="P43" s="202"/>
      <c r="Q43" s="220"/>
    </row>
    <row r="44" spans="2:17" x14ac:dyDescent="0.25">
      <c r="B44" s="201" t="s">
        <v>637</v>
      </c>
      <c r="C44" s="202"/>
      <c r="D44" s="208"/>
      <c r="E44" s="216" t="str">
        <f t="shared" si="20"/>
        <v/>
      </c>
      <c r="F44" s="216" t="str">
        <f t="shared" si="21"/>
        <v/>
      </c>
      <c r="G44" s="216" t="str">
        <f t="shared" si="22"/>
        <v/>
      </c>
      <c r="H44" s="216" t="str">
        <f t="shared" si="23"/>
        <v/>
      </c>
      <c r="I44" s="217" t="str">
        <f t="shared" si="24"/>
        <v/>
      </c>
      <c r="J44" s="218" t="str">
        <f t="shared" si="25"/>
        <v/>
      </c>
      <c r="K44" s="219" t="str">
        <f t="shared" si="26"/>
        <v/>
      </c>
      <c r="L44" s="219" t="str">
        <f t="shared" si="27"/>
        <v/>
      </c>
      <c r="M44" s="219" t="str">
        <f t="shared" si="28"/>
        <v/>
      </c>
      <c r="N44" s="219" t="str">
        <f t="shared" si="29"/>
        <v/>
      </c>
      <c r="O44" s="201" t="s">
        <v>638</v>
      </c>
      <c r="P44" s="202"/>
      <c r="Q44" s="220"/>
    </row>
    <row r="45" spans="2:17" x14ac:dyDescent="0.25">
      <c r="B45" s="201" t="s">
        <v>639</v>
      </c>
      <c r="C45" s="202"/>
      <c r="D45" s="208"/>
      <c r="E45" s="221" t="str">
        <f t="shared" ref="E45:E47" si="30">IF(D45=5,"❺","")</f>
        <v/>
      </c>
      <c r="F45" s="221" t="str">
        <f t="shared" ref="F45:F47" si="31">IF(D45=4,"❹","")</f>
        <v/>
      </c>
      <c r="G45" s="221" t="str">
        <f t="shared" ref="G45:G47" si="32">IF(D45=3,"❸","")</f>
        <v/>
      </c>
      <c r="H45" s="221" t="str">
        <f t="shared" ref="H45:H47" si="33">IF(D45=2,"❷","")</f>
        <v/>
      </c>
      <c r="I45" s="222" t="str">
        <f t="shared" ref="I45:I47" si="34">IF(D45=1,"❶","")</f>
        <v/>
      </c>
      <c r="J45" s="223" t="str">
        <f t="shared" ref="J45:J47" si="35">IF(Q45=-1,"❶","")</f>
        <v/>
      </c>
      <c r="K45" s="224" t="str">
        <f t="shared" ref="K45:K47" si="36">IF(Q45=-2,"❷","")</f>
        <v/>
      </c>
      <c r="L45" s="224" t="str">
        <f t="shared" ref="L45:L47" si="37">IF(Q45=-3,"❸","")</f>
        <v/>
      </c>
      <c r="M45" s="224" t="str">
        <f t="shared" ref="M45:M47" si="38">IF(Q45=-4,"❹","")</f>
        <v/>
      </c>
      <c r="N45" s="224" t="str">
        <f t="shared" ref="N45:N47" si="39">IF(Q45=-5,"❺","")</f>
        <v/>
      </c>
      <c r="O45" s="201" t="s">
        <v>640</v>
      </c>
      <c r="P45" s="202"/>
      <c r="Q45" s="220"/>
    </row>
    <row r="46" spans="2:17" x14ac:dyDescent="0.25">
      <c r="B46" s="201" t="s">
        <v>1732</v>
      </c>
      <c r="C46" s="202"/>
      <c r="D46" s="208"/>
      <c r="E46" s="216" t="str">
        <f t="shared" si="30"/>
        <v/>
      </c>
      <c r="F46" s="216" t="str">
        <f t="shared" si="31"/>
        <v/>
      </c>
      <c r="G46" s="216" t="str">
        <f t="shared" si="32"/>
        <v/>
      </c>
      <c r="H46" s="216" t="str">
        <f t="shared" si="33"/>
        <v/>
      </c>
      <c r="I46" s="217" t="str">
        <f t="shared" si="34"/>
        <v/>
      </c>
      <c r="J46" s="218" t="str">
        <f t="shared" si="35"/>
        <v/>
      </c>
      <c r="K46" s="219" t="str">
        <f t="shared" si="36"/>
        <v/>
      </c>
      <c r="L46" s="219" t="str">
        <f t="shared" si="37"/>
        <v/>
      </c>
      <c r="M46" s="219" t="str">
        <f t="shared" si="38"/>
        <v/>
      </c>
      <c r="N46" s="219" t="str">
        <f t="shared" si="39"/>
        <v/>
      </c>
      <c r="O46" s="201" t="s">
        <v>1734</v>
      </c>
      <c r="P46" s="202"/>
      <c r="Q46" s="220"/>
    </row>
    <row r="47" spans="2:17" x14ac:dyDescent="0.25">
      <c r="B47" s="201" t="s">
        <v>1733</v>
      </c>
      <c r="C47" s="202"/>
      <c r="D47" s="208"/>
      <c r="E47" s="221" t="str">
        <f t="shared" si="30"/>
        <v/>
      </c>
      <c r="F47" s="221" t="str">
        <f t="shared" si="31"/>
        <v/>
      </c>
      <c r="G47" s="221" t="str">
        <f t="shared" si="32"/>
        <v/>
      </c>
      <c r="H47" s="221" t="str">
        <f t="shared" si="33"/>
        <v/>
      </c>
      <c r="I47" s="222" t="str">
        <f t="shared" si="34"/>
        <v/>
      </c>
      <c r="J47" s="223" t="str">
        <f t="shared" si="35"/>
        <v/>
      </c>
      <c r="K47" s="224" t="str">
        <f t="shared" si="36"/>
        <v/>
      </c>
      <c r="L47" s="224" t="str">
        <f t="shared" si="37"/>
        <v/>
      </c>
      <c r="M47" s="224" t="str">
        <f t="shared" si="38"/>
        <v/>
      </c>
      <c r="N47" s="224" t="str">
        <f t="shared" si="39"/>
        <v/>
      </c>
      <c r="O47" s="201" t="s">
        <v>1735</v>
      </c>
      <c r="P47" s="202"/>
      <c r="Q47" s="220"/>
    </row>
    <row r="48" spans="2:17" x14ac:dyDescent="0.25">
      <c r="B48" s="150" t="s">
        <v>1982</v>
      </c>
      <c r="D48" s="211">
        <f>ABS(SUM(D28:D47))</f>
        <v>4</v>
      </c>
      <c r="O48" s="225"/>
      <c r="Q48" s="211">
        <f>ABS(SUM(Q28:Q47))</f>
        <v>5</v>
      </c>
    </row>
    <row r="49" spans="1:17" x14ac:dyDescent="0.25">
      <c r="B49" s="159"/>
      <c r="C49" s="159"/>
      <c r="D49" s="159"/>
      <c r="E49" s="170"/>
      <c r="F49" s="170"/>
      <c r="G49" s="170"/>
      <c r="H49" s="170"/>
      <c r="I49" s="170"/>
      <c r="J49" s="171"/>
      <c r="K49" s="171"/>
      <c r="L49" s="171"/>
      <c r="M49" s="171"/>
      <c r="N49" s="171"/>
      <c r="O49" s="159"/>
      <c r="P49" s="159"/>
      <c r="Q49" s="159"/>
    </row>
    <row r="50" spans="1:17" x14ac:dyDescent="0.25">
      <c r="B50" s="159"/>
      <c r="C50" s="159"/>
      <c r="D50" s="159"/>
      <c r="E50" s="170"/>
      <c r="F50" s="170"/>
      <c r="G50" s="170"/>
      <c r="H50" s="170"/>
      <c r="I50" s="170"/>
      <c r="J50" s="171"/>
      <c r="K50" s="171"/>
      <c r="L50" s="171"/>
      <c r="M50" s="171"/>
      <c r="N50" s="171"/>
      <c r="O50" s="159"/>
      <c r="P50" s="159"/>
      <c r="Q50" s="159"/>
    </row>
    <row r="51" spans="1:17" x14ac:dyDescent="0.25">
      <c r="B51" s="160"/>
      <c r="C51" s="160"/>
      <c r="D51" s="160"/>
      <c r="O51" s="160"/>
      <c r="P51" s="160"/>
      <c r="Q51" s="160"/>
    </row>
    <row r="52" spans="1:17" x14ac:dyDescent="0.25">
      <c r="P52" s="226" t="str">
        <f ca="1">C5</f>
        <v>Strength</v>
      </c>
      <c r="Q52" s="227">
        <f>$D$27</f>
        <v>4</v>
      </c>
    </row>
    <row r="53" spans="1:17" x14ac:dyDescent="0.25">
      <c r="P53" s="226" t="str">
        <f ca="1">P27</f>
        <v>Threats</v>
      </c>
      <c r="Q53" s="227">
        <f>$Q$48</f>
        <v>5</v>
      </c>
    </row>
    <row r="54" spans="1:17" x14ac:dyDescent="0.25">
      <c r="A54" s="163"/>
      <c r="P54" s="226" t="str">
        <f ca="1">P5</f>
        <v>Weaknesses</v>
      </c>
      <c r="Q54" s="227">
        <f>$Q$27</f>
        <v>6</v>
      </c>
    </row>
    <row r="55" spans="1:17" x14ac:dyDescent="0.25">
      <c r="P55" s="226" t="str">
        <f ca="1">C27</f>
        <v>Opportunities</v>
      </c>
      <c r="Q55" s="227">
        <f>$D$48</f>
        <v>4</v>
      </c>
    </row>
    <row r="70" spans="1:36" ht="6.75" customHeight="1" x14ac:dyDescent="0.25">
      <c r="T70" s="161"/>
      <c r="U70" s="161"/>
      <c r="V70" s="161"/>
      <c r="W70" s="161"/>
      <c r="X70" s="161"/>
      <c r="Y70" s="161"/>
      <c r="Z70" s="161"/>
      <c r="AA70" s="161"/>
      <c r="AB70" s="161"/>
      <c r="AC70" s="161"/>
      <c r="AD70" s="161"/>
      <c r="AE70" s="161"/>
      <c r="AF70" s="161"/>
      <c r="AG70" s="161"/>
      <c r="AH70" s="161"/>
      <c r="AI70" s="161"/>
      <c r="AJ70" s="161"/>
    </row>
    <row r="71" spans="1:36" ht="7.5" hidden="1" customHeight="1" x14ac:dyDescent="0.25">
      <c r="T71" s="161"/>
      <c r="U71" s="161"/>
      <c r="V71" s="161"/>
      <c r="W71" s="161"/>
      <c r="X71" s="161"/>
      <c r="Y71" s="161"/>
      <c r="Z71" s="161"/>
      <c r="AA71" s="161"/>
      <c r="AB71" s="161"/>
      <c r="AC71" s="161"/>
      <c r="AD71" s="161"/>
      <c r="AE71" s="161"/>
      <c r="AF71" s="161"/>
      <c r="AG71" s="161"/>
      <c r="AH71" s="161"/>
      <c r="AI71" s="161"/>
      <c r="AJ71" s="161"/>
    </row>
    <row r="72" spans="1:36" x14ac:dyDescent="0.25">
      <c r="T72" s="161"/>
      <c r="U72" s="161"/>
      <c r="V72" s="161"/>
      <c r="W72" s="161"/>
      <c r="X72" s="161"/>
      <c r="Y72" s="161"/>
      <c r="Z72" s="161"/>
      <c r="AA72" s="161"/>
      <c r="AB72" s="161"/>
      <c r="AC72" s="161"/>
      <c r="AD72" s="161"/>
      <c r="AE72" s="161"/>
      <c r="AF72" s="161"/>
      <c r="AG72" s="161"/>
      <c r="AH72" s="161"/>
      <c r="AI72" s="161"/>
      <c r="AJ72" s="161"/>
    </row>
    <row r="73" spans="1:36" x14ac:dyDescent="0.25">
      <c r="T73" s="161"/>
      <c r="U73" s="161"/>
      <c r="V73" s="161"/>
      <c r="W73" s="161"/>
      <c r="X73" s="161"/>
      <c r="Y73" s="161"/>
      <c r="Z73" s="161"/>
      <c r="AA73" s="161"/>
      <c r="AB73" s="161"/>
      <c r="AC73" s="161"/>
      <c r="AD73" s="161"/>
      <c r="AE73" s="161"/>
      <c r="AF73" s="161"/>
      <c r="AG73" s="161"/>
      <c r="AH73" s="161"/>
      <c r="AI73" s="161"/>
      <c r="AJ73" s="161"/>
    </row>
    <row r="74" spans="1:36" x14ac:dyDescent="0.25">
      <c r="T74" s="161"/>
      <c r="U74" s="161"/>
      <c r="V74" s="161"/>
      <c r="W74" s="161"/>
      <c r="X74" s="161"/>
      <c r="Y74" s="161"/>
      <c r="Z74" s="161"/>
      <c r="AA74" s="161"/>
      <c r="AB74" s="161"/>
      <c r="AC74" s="161"/>
      <c r="AD74" s="161"/>
      <c r="AE74" s="161"/>
      <c r="AF74" s="161"/>
      <c r="AG74" s="161"/>
      <c r="AH74" s="161"/>
      <c r="AI74" s="161"/>
      <c r="AJ74" s="161"/>
    </row>
    <row r="75" spans="1:36" x14ac:dyDescent="0.25">
      <c r="T75" s="161"/>
      <c r="U75" s="161"/>
      <c r="V75" s="161"/>
      <c r="W75" s="161"/>
      <c r="X75" s="161"/>
      <c r="Y75" s="161"/>
      <c r="Z75" s="161"/>
      <c r="AA75" s="161"/>
      <c r="AB75" s="161"/>
      <c r="AC75" s="161"/>
      <c r="AD75" s="161"/>
      <c r="AE75" s="161"/>
      <c r="AF75" s="161"/>
      <c r="AG75" s="161"/>
      <c r="AH75" s="161"/>
      <c r="AI75" s="161"/>
      <c r="AJ75" s="161"/>
    </row>
    <row r="76" spans="1:36" x14ac:dyDescent="0.25">
      <c r="A76" s="163"/>
      <c r="T76" s="161"/>
      <c r="U76" s="161"/>
      <c r="V76" s="161"/>
      <c r="W76" s="161"/>
      <c r="X76" s="161"/>
      <c r="Y76" s="161"/>
      <c r="Z76" s="161"/>
      <c r="AA76" s="161"/>
      <c r="AB76" s="161"/>
      <c r="AC76" s="161"/>
      <c r="AD76" s="161"/>
      <c r="AE76" s="161"/>
      <c r="AF76" s="161"/>
      <c r="AG76" s="161"/>
      <c r="AH76" s="161"/>
      <c r="AI76" s="161"/>
      <c r="AJ76" s="161"/>
    </row>
    <row r="77" spans="1:36" x14ac:dyDescent="0.25">
      <c r="T77" s="161"/>
      <c r="U77" s="161"/>
      <c r="V77" s="161"/>
      <c r="W77" s="161"/>
      <c r="X77" s="161"/>
      <c r="Y77" s="161"/>
      <c r="Z77" s="161"/>
      <c r="AA77" s="161"/>
      <c r="AB77" s="161"/>
      <c r="AC77" s="161"/>
      <c r="AD77" s="161"/>
      <c r="AE77" s="161"/>
      <c r="AF77" s="161"/>
      <c r="AG77" s="161"/>
      <c r="AH77" s="161"/>
      <c r="AI77" s="161"/>
      <c r="AJ77" s="161"/>
    </row>
    <row r="78" spans="1:36" x14ac:dyDescent="0.25">
      <c r="B78" s="150" t="s">
        <v>1982</v>
      </c>
      <c r="T78" s="161"/>
      <c r="U78" s="161"/>
      <c r="V78" s="161"/>
      <c r="W78" s="161"/>
      <c r="X78" s="161"/>
      <c r="Y78" s="161"/>
      <c r="Z78" s="161"/>
      <c r="AA78" s="161"/>
      <c r="AB78" s="161"/>
      <c r="AC78" s="161"/>
      <c r="AD78" s="161"/>
      <c r="AE78" s="161"/>
      <c r="AF78" s="161"/>
      <c r="AG78" s="161"/>
      <c r="AH78" s="161"/>
      <c r="AI78" s="161"/>
      <c r="AJ78" s="161"/>
    </row>
    <row r="79" spans="1:36" x14ac:dyDescent="0.25">
      <c r="T79" s="161"/>
      <c r="U79" s="161"/>
      <c r="V79" s="161"/>
      <c r="W79" s="161"/>
      <c r="X79" s="161"/>
      <c r="Y79" s="161"/>
      <c r="Z79" s="161"/>
      <c r="AA79" s="161"/>
      <c r="AB79" s="161"/>
      <c r="AC79" s="161"/>
      <c r="AD79" s="161"/>
      <c r="AE79" s="161"/>
      <c r="AF79" s="161"/>
      <c r="AG79" s="161"/>
      <c r="AH79" s="161"/>
      <c r="AI79" s="161"/>
      <c r="AJ79" s="161"/>
    </row>
    <row r="80" spans="1:36" x14ac:dyDescent="0.25">
      <c r="T80" s="161"/>
      <c r="U80" s="161"/>
      <c r="V80" s="161"/>
      <c r="W80" s="161"/>
      <c r="X80" s="161"/>
      <c r="Y80" s="161"/>
      <c r="Z80" s="161"/>
      <c r="AA80" s="161"/>
      <c r="AB80" s="161"/>
      <c r="AC80" s="161"/>
      <c r="AD80" s="161"/>
      <c r="AE80" s="161"/>
      <c r="AF80" s="161"/>
      <c r="AG80" s="161"/>
      <c r="AH80" s="161"/>
      <c r="AI80" s="161"/>
      <c r="AJ80" s="161"/>
    </row>
    <row r="81" spans="1:37" x14ac:dyDescent="0.25">
      <c r="T81" s="161"/>
      <c r="U81" s="161"/>
      <c r="V81" s="161"/>
      <c r="W81" s="161"/>
      <c r="X81" s="161"/>
      <c r="Y81" s="161"/>
      <c r="Z81" s="161"/>
      <c r="AA81" s="161"/>
      <c r="AB81" s="161"/>
      <c r="AC81" s="161"/>
      <c r="AD81" s="161"/>
      <c r="AE81" s="161"/>
      <c r="AF81" s="161"/>
      <c r="AG81" s="161"/>
      <c r="AH81" s="161"/>
      <c r="AI81" s="161"/>
      <c r="AJ81" s="161"/>
    </row>
    <row r="82" spans="1:37" ht="4.5" customHeight="1" x14ac:dyDescent="0.25">
      <c r="T82" s="161"/>
      <c r="U82" s="161"/>
      <c r="V82" s="161"/>
      <c r="W82" s="161"/>
      <c r="X82" s="161"/>
      <c r="Y82" s="161"/>
      <c r="Z82" s="161"/>
      <c r="AA82" s="161"/>
      <c r="AB82" s="161"/>
      <c r="AC82" s="161"/>
      <c r="AD82" s="161"/>
      <c r="AE82" s="161"/>
      <c r="AF82" s="161"/>
      <c r="AG82" s="161"/>
      <c r="AH82" s="161"/>
      <c r="AI82" s="161"/>
      <c r="AJ82" s="161"/>
    </row>
    <row r="83" spans="1:37" x14ac:dyDescent="0.25">
      <c r="T83" s="161"/>
      <c r="U83" s="161"/>
      <c r="V83" s="161"/>
      <c r="W83" s="161"/>
      <c r="X83" s="161"/>
      <c r="Y83" s="161"/>
      <c r="Z83" s="161"/>
      <c r="AA83" s="161"/>
      <c r="AB83" s="161"/>
      <c r="AC83" s="161"/>
      <c r="AD83" s="161"/>
      <c r="AE83" s="161"/>
      <c r="AF83" s="161"/>
      <c r="AG83" s="161"/>
      <c r="AH83" s="161"/>
      <c r="AI83" s="161"/>
      <c r="AJ83" s="161"/>
      <c r="AK83" s="161"/>
    </row>
    <row r="84" spans="1:37" ht="6.75" customHeight="1" x14ac:dyDescent="0.25">
      <c r="T84" s="161"/>
      <c r="U84" s="161"/>
      <c r="V84" s="161"/>
      <c r="W84" s="161"/>
      <c r="X84" s="161"/>
      <c r="Y84" s="161"/>
      <c r="Z84" s="161"/>
      <c r="AA84" s="161"/>
      <c r="AB84" s="161"/>
      <c r="AC84" s="161"/>
      <c r="AD84" s="161"/>
      <c r="AE84" s="161"/>
      <c r="AF84" s="161"/>
      <c r="AG84" s="161"/>
      <c r="AH84" s="161"/>
      <c r="AI84" s="161"/>
      <c r="AJ84" s="161"/>
      <c r="AK84" s="161"/>
    </row>
    <row r="85" spans="1:37" ht="7.5" hidden="1" customHeight="1" x14ac:dyDescent="0.25">
      <c r="T85" s="161"/>
      <c r="U85" s="161"/>
      <c r="V85" s="161"/>
      <c r="W85" s="161"/>
      <c r="X85" s="161"/>
      <c r="Y85" s="161"/>
      <c r="Z85" s="161"/>
      <c r="AA85" s="161"/>
      <c r="AB85" s="161"/>
      <c r="AC85" s="161"/>
      <c r="AD85" s="161"/>
      <c r="AE85" s="161"/>
      <c r="AF85" s="161"/>
      <c r="AG85" s="161"/>
      <c r="AH85" s="161"/>
      <c r="AI85" s="161"/>
      <c r="AJ85" s="161"/>
      <c r="AK85" s="161"/>
    </row>
    <row r="86" spans="1:37" x14ac:dyDescent="0.25">
      <c r="T86" s="161"/>
      <c r="U86" s="161"/>
      <c r="V86" s="161"/>
      <c r="W86" s="161"/>
      <c r="X86" s="161"/>
      <c r="Y86" s="161"/>
      <c r="Z86" s="161"/>
      <c r="AA86" s="161"/>
      <c r="AB86" s="161"/>
      <c r="AC86" s="161"/>
      <c r="AD86" s="161"/>
      <c r="AE86" s="161"/>
      <c r="AF86" s="161"/>
      <c r="AG86" s="161"/>
      <c r="AH86" s="161"/>
      <c r="AI86" s="161"/>
      <c r="AJ86" s="161"/>
      <c r="AK86" s="161"/>
    </row>
    <row r="87" spans="1:37" x14ac:dyDescent="0.25">
      <c r="T87" s="161"/>
      <c r="U87" s="161"/>
      <c r="V87" s="161"/>
      <c r="W87" s="161"/>
      <c r="X87" s="161"/>
      <c r="Y87" s="161"/>
      <c r="Z87" s="161"/>
      <c r="AA87" s="161"/>
      <c r="AB87" s="161"/>
      <c r="AC87" s="161"/>
      <c r="AD87" s="161"/>
      <c r="AE87" s="161"/>
      <c r="AF87" s="161"/>
      <c r="AG87" s="161"/>
      <c r="AH87" s="161"/>
      <c r="AI87" s="161"/>
      <c r="AJ87" s="161"/>
      <c r="AK87" s="161"/>
    </row>
    <row r="88" spans="1:37" x14ac:dyDescent="0.25">
      <c r="T88" s="161"/>
      <c r="U88" s="161"/>
      <c r="V88" s="161"/>
      <c r="W88" s="161"/>
      <c r="X88" s="161"/>
      <c r="Y88" s="161"/>
      <c r="Z88" s="161"/>
      <c r="AA88" s="161"/>
      <c r="AB88" s="161"/>
      <c r="AC88" s="161"/>
      <c r="AD88" s="161"/>
      <c r="AE88" s="161"/>
      <c r="AF88" s="161"/>
      <c r="AG88" s="161"/>
      <c r="AH88" s="161"/>
      <c r="AI88" s="161"/>
      <c r="AJ88" s="161"/>
      <c r="AK88" s="161"/>
    </row>
    <row r="89" spans="1:37" x14ac:dyDescent="0.25">
      <c r="T89" s="161"/>
      <c r="U89" s="161"/>
      <c r="V89" s="161"/>
      <c r="W89" s="161"/>
      <c r="X89" s="161"/>
      <c r="Y89" s="161"/>
      <c r="Z89" s="161"/>
      <c r="AA89" s="161"/>
      <c r="AB89" s="161"/>
      <c r="AC89" s="161"/>
      <c r="AD89" s="161"/>
      <c r="AE89" s="161"/>
      <c r="AF89" s="161"/>
      <c r="AG89" s="161"/>
      <c r="AH89" s="161"/>
      <c r="AI89" s="161"/>
      <c r="AJ89" s="161"/>
      <c r="AK89" s="161"/>
    </row>
    <row r="90" spans="1:37" x14ac:dyDescent="0.25">
      <c r="A90" s="163"/>
      <c r="T90" s="161"/>
      <c r="U90" s="161"/>
      <c r="V90" s="161"/>
      <c r="W90" s="161"/>
      <c r="X90" s="161"/>
      <c r="Y90" s="161"/>
      <c r="Z90" s="161"/>
      <c r="AA90" s="161"/>
      <c r="AB90" s="161"/>
      <c r="AC90" s="161"/>
      <c r="AD90" s="161"/>
      <c r="AE90" s="161"/>
      <c r="AF90" s="161"/>
      <c r="AG90" s="161"/>
      <c r="AH90" s="161"/>
      <c r="AI90" s="161"/>
      <c r="AJ90" s="161"/>
      <c r="AK90" s="161"/>
    </row>
    <row r="91" spans="1:37" x14ac:dyDescent="0.25">
      <c r="T91" s="161"/>
      <c r="U91" s="161"/>
      <c r="V91" s="161"/>
      <c r="W91" s="161"/>
      <c r="X91" s="161"/>
      <c r="Y91" s="161"/>
      <c r="Z91" s="161"/>
      <c r="AA91" s="161"/>
      <c r="AB91" s="161"/>
      <c r="AC91" s="161"/>
      <c r="AD91" s="161"/>
      <c r="AE91" s="161"/>
      <c r="AF91" s="161"/>
      <c r="AG91" s="161"/>
      <c r="AH91" s="161"/>
      <c r="AI91" s="161"/>
      <c r="AJ91" s="161"/>
      <c r="AK91" s="161"/>
    </row>
    <row r="92" spans="1:37" x14ac:dyDescent="0.25">
      <c r="T92" s="161"/>
      <c r="U92" s="161"/>
      <c r="V92" s="161"/>
      <c r="W92" s="161"/>
      <c r="X92" s="161"/>
      <c r="Y92" s="161"/>
      <c r="Z92" s="161"/>
      <c r="AA92" s="161"/>
      <c r="AB92" s="161"/>
      <c r="AC92" s="161"/>
      <c r="AD92" s="161"/>
      <c r="AE92" s="161"/>
      <c r="AF92" s="161"/>
      <c r="AG92" s="161"/>
      <c r="AH92" s="161"/>
      <c r="AI92" s="161"/>
      <c r="AJ92" s="161"/>
      <c r="AK92" s="161"/>
    </row>
    <row r="93" spans="1:37" x14ac:dyDescent="0.25">
      <c r="T93" s="161"/>
      <c r="U93" s="161"/>
      <c r="V93" s="161"/>
      <c r="W93" s="161"/>
      <c r="X93" s="161"/>
      <c r="Y93" s="161"/>
      <c r="Z93" s="161"/>
      <c r="AA93" s="161"/>
      <c r="AB93" s="161"/>
      <c r="AC93" s="161"/>
      <c r="AD93" s="161"/>
      <c r="AE93" s="161"/>
      <c r="AF93" s="161"/>
      <c r="AG93" s="161"/>
      <c r="AH93" s="161"/>
      <c r="AI93" s="161"/>
      <c r="AJ93" s="161"/>
      <c r="AK93" s="161"/>
    </row>
    <row r="94" spans="1:37" x14ac:dyDescent="0.25">
      <c r="T94" s="161"/>
      <c r="U94" s="161"/>
      <c r="V94" s="161"/>
      <c r="W94" s="161"/>
      <c r="X94" s="161"/>
      <c r="Y94" s="161"/>
      <c r="Z94" s="161"/>
      <c r="AA94" s="161"/>
      <c r="AB94" s="161"/>
      <c r="AC94" s="161"/>
      <c r="AD94" s="161"/>
      <c r="AE94" s="161"/>
      <c r="AF94" s="161"/>
      <c r="AG94" s="161"/>
      <c r="AH94" s="161"/>
      <c r="AI94" s="161"/>
      <c r="AJ94" s="161"/>
      <c r="AK94" s="161"/>
    </row>
    <row r="95" spans="1:37" x14ac:dyDescent="0.25">
      <c r="T95" s="161"/>
      <c r="U95" s="161"/>
      <c r="V95" s="161"/>
      <c r="W95" s="161"/>
      <c r="X95" s="161"/>
      <c r="Y95" s="161"/>
      <c r="Z95" s="161"/>
      <c r="AA95" s="161"/>
      <c r="AB95" s="161"/>
      <c r="AC95" s="161"/>
      <c r="AD95" s="161"/>
      <c r="AE95" s="161"/>
      <c r="AF95" s="161"/>
      <c r="AG95" s="161"/>
      <c r="AH95" s="161"/>
      <c r="AI95" s="161"/>
      <c r="AJ95" s="161"/>
      <c r="AK95" s="161"/>
    </row>
    <row r="96" spans="1:37" ht="4.5" customHeight="1" x14ac:dyDescent="0.25">
      <c r="T96" s="161"/>
      <c r="U96" s="161"/>
      <c r="V96" s="161"/>
      <c r="W96" s="161"/>
      <c r="X96" s="161"/>
      <c r="Y96" s="161"/>
      <c r="Z96" s="161"/>
      <c r="AA96" s="161"/>
      <c r="AB96" s="161"/>
      <c r="AC96" s="161"/>
      <c r="AD96" s="161"/>
      <c r="AE96" s="161"/>
      <c r="AF96" s="161"/>
      <c r="AG96" s="161"/>
      <c r="AH96" s="161"/>
      <c r="AI96" s="161"/>
      <c r="AJ96" s="161"/>
      <c r="AK96" s="161"/>
    </row>
    <row r="97" spans="20:37" x14ac:dyDescent="0.25">
      <c r="T97" s="161"/>
      <c r="U97" s="161"/>
      <c r="V97" s="161"/>
      <c r="W97" s="161"/>
      <c r="X97" s="161"/>
      <c r="Y97" s="161"/>
      <c r="Z97" s="161"/>
      <c r="AA97" s="161"/>
      <c r="AB97" s="161"/>
      <c r="AC97" s="161"/>
      <c r="AD97" s="161"/>
      <c r="AE97" s="161"/>
      <c r="AF97" s="161"/>
      <c r="AG97" s="161"/>
      <c r="AH97" s="161"/>
      <c r="AI97" s="161"/>
      <c r="AJ97" s="161"/>
      <c r="AK97" s="161"/>
    </row>
    <row r="98" spans="20:37" x14ac:dyDescent="0.25">
      <c r="T98" s="161"/>
      <c r="U98" s="161"/>
      <c r="V98" s="161"/>
      <c r="W98" s="161"/>
      <c r="X98" s="161"/>
      <c r="Y98" s="161"/>
      <c r="Z98" s="161"/>
      <c r="AA98" s="161"/>
      <c r="AB98" s="161"/>
      <c r="AC98" s="161"/>
      <c r="AD98" s="161"/>
      <c r="AE98" s="161"/>
      <c r="AF98" s="161"/>
      <c r="AG98" s="161"/>
      <c r="AH98" s="161"/>
      <c r="AI98" s="161"/>
      <c r="AJ98" s="161"/>
      <c r="AK98" s="161"/>
    </row>
  </sheetData>
  <sheetProtection password="CAF1" sheet="1" objects="1" scenarios="1" formatCells="0" formatColumns="0" formatRows="0" insertHyperlinks="0" selectLockedCells="1" sort="0" autoFilter="0"/>
  <autoFilter ref="E6:N47" xr:uid="{00000000-0009-0000-0000-000014000000}"/>
  <conditionalFormatting sqref="O28:Q47">
    <cfRule type="expression" dxfId="7" priority="3">
      <formula>MOD(ROW(A1048561),2)=0</formula>
    </cfRule>
    <cfRule type="expression" dxfId="6" priority="4">
      <formula>MOD(ROW(A1048560),2)=0</formula>
    </cfRule>
  </conditionalFormatting>
  <conditionalFormatting sqref="B28:D47">
    <cfRule type="expression" dxfId="5" priority="2">
      <formula>MOD(ROW(A1),2)=0</formula>
    </cfRule>
    <cfRule type="expression" dxfId="4" priority="17541">
      <formula>MOD(ROW(A2),2)=0</formula>
    </cfRule>
  </conditionalFormatting>
  <conditionalFormatting sqref="B7:D26">
    <cfRule type="expression" dxfId="3" priority="7">
      <formula>MOD(ROW(A1048562),2)=0</formula>
    </cfRule>
    <cfRule type="expression" dxfId="2" priority="8">
      <formula>MOD(ROW(A1048561),2)=0</formula>
    </cfRule>
  </conditionalFormatting>
  <conditionalFormatting sqref="O7:Q26">
    <cfRule type="expression" dxfId="1" priority="9">
      <formula>MOD(ROW(A1048562),2)=0</formula>
    </cfRule>
    <cfRule type="expression" dxfId="0" priority="10">
      <formula>MOD(ROW(A1048561),2)=0</formula>
    </cfRule>
  </conditionalFormatting>
  <dataValidations count="4">
    <dataValidation type="list" allowBlank="1" showInputMessage="1" showErrorMessage="1" sqref="Q7:Q26 Q28:Q47" xr:uid="{00000000-0002-0000-1400-000000000000}">
      <formula1>"-1,-2,-3,-4,-5"</formula1>
    </dataValidation>
    <dataValidation type="list" showInputMessage="1" showErrorMessage="1" sqref="D28:D47 D7:D26" xr:uid="{00000000-0002-0000-1400-000001000000}">
      <formula1>"1,2,3,4,5"</formula1>
    </dataValidation>
    <dataValidation allowBlank="1" showInputMessage="1" showErrorMessage="1" sqref="Q27" xr:uid="{00000000-0002-0000-1400-000002000000}"/>
    <dataValidation allowBlank="1" showInputMessage="1" showErrorMessage="1" sqref="D27 Q48" xr:uid="{00000000-0002-0000-1400-000003000000}"/>
  </dataValidations>
  <pageMargins left="0.19685039370078741" right="0.19685039370078741" top="0.31496062992125984" bottom="0.43307086614173229" header="0" footer="0.19685039370078741"/>
  <pageSetup paperSize="8" scale="95" orientation="portrait" r:id="rId1"/>
  <headerFooter scaleWithDoc="0">
    <oddFooter>&amp;L&amp;8&amp;K01+049(c) s. imboden&amp;C&amp;8&amp;K01+049printed &amp;D&amp;R&amp;8&amp;K03+000&amp;P/&amp;N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7511" r:id="rId4" name="Drop Down 333">
              <controlPr defaultSize="0" print="0" autoLine="0" autoPict="0">
                <anchor moveWithCells="1">
                  <from>
                    <xdr:col>15</xdr:col>
                    <xdr:colOff>2647950</xdr:colOff>
                    <xdr:row>2</xdr:row>
                    <xdr:rowOff>85725</xdr:rowOff>
                  </from>
                  <to>
                    <xdr:col>15</xdr:col>
                    <xdr:colOff>3600450</xdr:colOff>
                    <xdr:row>3</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7"/>
  <dimension ref="A1:F11"/>
  <sheetViews>
    <sheetView showGridLines="0" showRowColHeaders="0" zoomScaleNormal="100" workbookViewId="0">
      <selection activeCell="D6" sqref="D6"/>
    </sheetView>
  </sheetViews>
  <sheetFormatPr baseColWidth="10" defaultColWidth="11.5703125" defaultRowHeight="15" x14ac:dyDescent="0.25"/>
  <cols>
    <col min="1" max="1" width="11.42578125" style="153"/>
    <col min="2" max="2" width="11.5703125" style="147"/>
    <col min="3" max="3" width="0.5703125" style="147" customWidth="1"/>
    <col min="4" max="4" width="32.42578125" style="147" customWidth="1"/>
    <col min="5" max="5" width="0.42578125" style="147" customWidth="1"/>
    <col min="6" max="16384" width="11.5703125" style="147"/>
  </cols>
  <sheetData>
    <row r="1" spans="2:6" x14ac:dyDescent="0.25">
      <c r="B1" s="153"/>
      <c r="C1" s="153"/>
      <c r="D1" s="153"/>
      <c r="E1" s="153"/>
      <c r="F1" s="153"/>
    </row>
    <row r="2" spans="2:6" x14ac:dyDescent="0.25">
      <c r="B2" s="153"/>
      <c r="C2" s="153"/>
      <c r="D2" s="153"/>
      <c r="E2" s="153"/>
      <c r="F2" s="153"/>
    </row>
    <row r="3" spans="2:6" x14ac:dyDescent="0.25">
      <c r="B3" s="153"/>
      <c r="C3" s="153"/>
      <c r="D3" s="153"/>
      <c r="E3" s="153"/>
      <c r="F3" s="153"/>
    </row>
    <row r="4" spans="2:6" ht="20.25" customHeight="1" x14ac:dyDescent="0.25">
      <c r="B4" s="154"/>
      <c r="C4" s="154"/>
      <c r="D4" s="155" t="str">
        <f ca="1">' '!A47</f>
        <v>Your logo:</v>
      </c>
      <c r="E4" s="154"/>
      <c r="F4" s="154"/>
    </row>
    <row r="5" spans="2:6" ht="3.75" customHeight="1" x14ac:dyDescent="0.25">
      <c r="B5" s="154"/>
      <c r="C5" s="153"/>
      <c r="D5" s="153"/>
      <c r="E5" s="153"/>
      <c r="F5" s="154"/>
    </row>
    <row r="6" spans="2:6" ht="41.25" customHeight="1" x14ac:dyDescent="0.25">
      <c r="B6" s="154"/>
      <c r="C6" s="153"/>
      <c r="D6" s="156"/>
      <c r="E6" s="153"/>
      <c r="F6" s="154"/>
    </row>
    <row r="7" spans="2:6" ht="3" customHeight="1" x14ac:dyDescent="0.25">
      <c r="B7" s="154"/>
      <c r="C7" s="153"/>
      <c r="D7" s="153"/>
      <c r="E7" s="153"/>
      <c r="F7" s="154"/>
    </row>
    <row r="8" spans="2:6" x14ac:dyDescent="0.25">
      <c r="B8" s="154"/>
      <c r="C8" s="154"/>
      <c r="D8" s="154"/>
      <c r="E8" s="154"/>
      <c r="F8" s="154"/>
    </row>
    <row r="9" spans="2:6" ht="9" customHeight="1" x14ac:dyDescent="0.25">
      <c r="B9" s="154"/>
      <c r="C9" s="154"/>
      <c r="D9" s="154"/>
      <c r="E9" s="154"/>
      <c r="F9" s="154"/>
    </row>
    <row r="11" spans="2:6" x14ac:dyDescent="0.25">
      <c r="B11" s="150" t="s">
        <v>1982</v>
      </c>
    </row>
  </sheetData>
  <sheetProtection sheet="1" scenarios="1" formatCells="0" formatColumns="0" formatRows="0" insertHyperlinks="0" sort="0" autoFilter="0"/>
  <pageMargins left="0.7" right="0.7" top="0.78740157499999996" bottom="0.78740157499999996"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5</vt:i4>
      </vt:variant>
    </vt:vector>
  </HeadingPairs>
  <TitlesOfParts>
    <vt:vector size="7" baseType="lpstr">
      <vt:lpstr>Swot-Analyse</vt:lpstr>
      <vt:lpstr>Logo</vt:lpstr>
      <vt:lpstr>Datum</vt:lpstr>
      <vt:lpstr>'Swot-Analyse'!Druckbereich</vt:lpstr>
      <vt:lpstr>'Swot-Analyse'!Drucktitel</vt:lpstr>
      <vt:lpstr>Sprachen</vt:lpstr>
      <vt:lpstr>'Swot-Analyse'!top_swot</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iSerge</dc:creator>
  <cp:lastModifiedBy>iSerge</cp:lastModifiedBy>
  <cp:lastPrinted>2018-05-06T06:41:57Z</cp:lastPrinted>
  <dcterms:created xsi:type="dcterms:W3CDTF">2010-11-08T10:14:07Z</dcterms:created>
  <dcterms:modified xsi:type="dcterms:W3CDTF">2018-05-16T05:00:23Z</dcterms:modified>
</cp:coreProperties>
</file>